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0.xml"/>
  <Override ContentType="application/vnd.openxmlformats-officedocument.spreadsheetml.worksheet+xml" PartName="/xl/worksheets/sheet31.xml"/>
  <Override ContentType="application/vnd.openxmlformats-officedocument.spreadsheetml.worksheet+xml" PartName="/xl/worksheets/sheet32.xml"/>
  <Override ContentType="application/vnd.openxmlformats-officedocument.spreadsheetml.worksheet+xml" PartName="/xl/worksheets/sheet33.xml"/>
  <Override ContentType="application/vnd.openxmlformats-officedocument.spreadsheetml.worksheet+xml" PartName="/xl/worksheets/sheet34.xml"/>
  <Override ContentType="application/vnd.openxmlformats-officedocument.spreadsheetml.worksheet+xml" PartName="/xl/worksheets/sheet35.xml"/>
  <Override ContentType="application/vnd.openxmlformats-officedocument.spreadsheetml.worksheet+xml" PartName="/xl/worksheets/sheet36.xml"/>
  <Override ContentType="application/vnd.openxmlformats-officedocument.spreadsheetml.worksheet+xml" PartName="/xl/worksheets/sheet37.xml"/>
  <Override ContentType="application/vnd.openxmlformats-officedocument.spreadsheetml.worksheet+xml" PartName="/xl/worksheets/sheet38.xml"/>
  <Override ContentType="application/vnd.openxmlformats-officedocument.spreadsheetml.worksheet+xml" PartName="/xl/worksheets/sheet39.xml"/>
  <Override ContentType="application/vnd.openxmlformats-officedocument.spreadsheetml.worksheet+xml" PartName="/xl/worksheets/sheet40.xml"/>
  <Override ContentType="application/vnd.openxmlformats-officedocument.spreadsheetml.worksheet+xml" PartName="/xl/worksheets/sheet41.xml"/>
  <Override ContentType="application/vnd.openxmlformats-officedocument.spreadsheetml.worksheet+xml" PartName="/xl/worksheets/sheet42.xml"/>
  <Override ContentType="application/vnd.openxmlformats-officedocument.spreadsheetml.worksheet+xml" PartName="/xl/worksheets/sheet43.xml"/>
  <Override ContentType="application/vnd.openxmlformats-officedocument.spreadsheetml.worksheet+xml" PartName="/xl/worksheets/sheet44.xml"/>
  <Override ContentType="application/vnd.openxmlformats-officedocument.spreadsheetml.worksheet+xml" PartName="/xl/worksheets/sheet45.xml"/>
  <Override ContentType="application/vnd.openxmlformats-officedocument.spreadsheetml.worksheet+xml" PartName="/xl/worksheets/sheet46.xml"/>
  <Override ContentType="application/vnd.openxmlformats-officedocument.spreadsheetml.worksheet+xml" PartName="/xl/worksheets/sheet47.xml"/>
  <Override ContentType="application/vnd.openxmlformats-officedocument.spreadsheetml.worksheet+xml" PartName="/xl/worksheets/sheet48.xml"/>
  <Override ContentType="application/vnd.openxmlformats-officedocument.spreadsheetml.worksheet+xml" PartName="/xl/worksheets/sheet49.xml"/>
  <Override ContentType="application/vnd.openxmlformats-officedocument.spreadsheetml.worksheet+xml" PartName="/xl/worksheets/sheet50.xml"/>
  <Override ContentType="application/vnd.openxmlformats-officedocument.spreadsheetml.worksheet+xml" PartName="/xl/worksheets/sheet51.xml"/>
  <Override ContentType="application/vnd.openxmlformats-officedocument.spreadsheetml.worksheet+xml" PartName="/xl/worksheets/sheet52.xml"/>
  <Override ContentType="application/vnd.openxmlformats-officedocument.spreadsheetml.worksheet+xml" PartName="/xl/worksheets/sheet53.xml"/>
  <Override ContentType="application/vnd.openxmlformats-officedocument.spreadsheetml.worksheet+xml" PartName="/xl/worksheets/sheet54.xml"/>
  <Override ContentType="application/vnd.openxmlformats-officedocument.spreadsheetml.worksheet+xml" PartName="/xl/worksheets/sheet55.xml"/>
  <Override ContentType="application/vnd.openxmlformats-officedocument.spreadsheetml.worksheet+xml" PartName="/xl/worksheets/sheet56.xml"/>
  <Override ContentType="application/vnd.openxmlformats-officedocument.spreadsheetml.worksheet+xml" PartName="/xl/worksheets/sheet57.xml"/>
  <Override ContentType="application/vnd.openxmlformats-officedocument.spreadsheetml.worksheet+xml" PartName="/xl/worksheets/sheet58.xml"/>
  <Override ContentType="application/vnd.openxmlformats-officedocument.spreadsheetml.worksheet+xml" PartName="/xl/worksheets/sheet59.xml"/>
  <Override ContentType="application/vnd.openxmlformats-officedocument.spreadsheetml.worksheet+xml" PartName="/xl/worksheets/sheet60.xml"/>
  <Override ContentType="application/vnd.openxmlformats-officedocument.spreadsheetml.worksheet+xml" PartName="/xl/worksheets/sheet61.xml"/>
  <Override ContentType="application/vnd.openxmlformats-officedocument.spreadsheetml.worksheet+xml" PartName="/xl/worksheets/sheet62.xml"/>
  <Override ContentType="application/vnd.openxmlformats-officedocument.spreadsheetml.worksheet+xml" PartName="/xl/worksheets/sheet63.xml"/>
  <Override ContentType="application/vnd.openxmlformats-officedocument.spreadsheetml.worksheet+xml" PartName="/xl/worksheets/sheet64.xml"/>
  <Override ContentType="application/vnd.openxmlformats-officedocument.spreadsheetml.worksheet+xml" PartName="/xl/worksheets/sheet65.xml"/>
  <Override ContentType="application/vnd.openxmlformats-officedocument.spreadsheetml.worksheet+xml" PartName="/xl/worksheets/sheet66.xml"/>
  <Override ContentType="application/vnd.openxmlformats-officedocument.spreadsheetml.worksheet+xml" PartName="/xl/worksheets/sheet67.xml"/>
  <Override ContentType="application/vnd.openxmlformats-officedocument.spreadsheetml.worksheet+xml" PartName="/xl/worksheets/sheet68.xml"/>
  <Override ContentType="application/vnd.openxmlformats-officedocument.spreadsheetml.worksheet+xml" PartName="/xl/worksheets/sheet69.xml"/>
  <Override ContentType="application/vnd.openxmlformats-officedocument.spreadsheetml.worksheet+xml" PartName="/xl/worksheets/sheet70.xml"/>
  <Override ContentType="application/vnd.openxmlformats-officedocument.spreadsheetml.worksheet+xml" PartName="/xl/worksheets/sheet71.xml"/>
  <Override ContentType="application/vnd.openxmlformats-officedocument.spreadsheetml.worksheet+xml" PartName="/xl/worksheets/sheet72.xml"/>
  <Override ContentType="application/vnd.openxmlformats-officedocument.spreadsheetml.worksheet+xml" PartName="/xl/worksheets/sheet73.xml"/>
  <Override ContentType="application/vnd.openxmlformats-officedocument.spreadsheetml.worksheet+xml" PartName="/xl/worksheets/sheet74.xml"/>
  <Override ContentType="application/vnd.openxmlformats-officedocument.spreadsheetml.worksheet+xml" PartName="/xl/worksheets/sheet75.xml"/>
  <Override ContentType="application/vnd.openxmlformats-officedocument.spreadsheetml.worksheet+xml" PartName="/xl/worksheets/sheet76.xml"/>
  <Override ContentType="application/vnd.openxmlformats-officedocument.spreadsheetml.worksheet+xml" PartName="/xl/worksheets/sheet77.xml"/>
  <Override ContentType="application/vnd.openxmlformats-officedocument.spreadsheetml.worksheet+xml" PartName="/xl/worksheets/sheet78.xml"/>
  <Override ContentType="application/vnd.openxmlformats-officedocument.spreadsheetml.worksheet+xml" PartName="/xl/worksheets/sheet79.xml"/>
  <Override ContentType="application/vnd.openxmlformats-officedocument.spreadsheetml.worksheet+xml" PartName="/xl/worksheets/sheet80.xml"/>
  <Override ContentType="application/vnd.openxmlformats-officedocument.spreadsheetml.worksheet+xml" PartName="/xl/worksheets/sheet81.xml"/>
  <Override ContentType="application/vnd.openxmlformats-officedocument.spreadsheetml.worksheet+xml" PartName="/xl/worksheets/sheet82.xml"/>
  <Override ContentType="application/vnd.openxmlformats-officedocument.spreadsheetml.worksheet+xml" PartName="/xl/worksheets/sheet83.xml"/>
  <Override ContentType="application/vnd.openxmlformats-officedocument.spreadsheetml.worksheet+xml" PartName="/xl/worksheets/sheet84.xml"/>
  <Override ContentType="application/vnd.openxmlformats-officedocument.spreadsheetml.worksheet+xml" PartName="/xl/worksheets/sheet85.xml"/>
  <Override ContentType="application/vnd.openxmlformats-officedocument.spreadsheetml.worksheet+xml" PartName="/xl/worksheets/sheet86.xml"/>
  <Override ContentType="application/vnd.openxmlformats-officedocument.spreadsheetml.worksheet+xml" PartName="/xl/worksheets/sheet87.xml"/>
  <Override ContentType="application/vnd.openxmlformats-officedocument.spreadsheetml.worksheet+xml" PartName="/xl/worksheets/sheet88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table+xml" PartName="/xl/tables/table9.xml"/>
  <Override ContentType="application/vnd.openxmlformats-officedocument.spreadsheetml.table+xml" PartName="/xl/tables/table10.xml"/>
  <Override ContentType="application/vnd.openxmlformats-officedocument.spreadsheetml.table+xml" PartName="/xl/tables/table11.xml"/>
  <Override ContentType="application/vnd.openxmlformats-officedocument.spreadsheetml.table+xml" PartName="/xl/tables/table12.xml"/>
  <Override ContentType="application/vnd.openxmlformats-officedocument.spreadsheetml.table+xml" PartName="/xl/tables/table13.xml"/>
  <Override ContentType="application/vnd.openxmlformats-officedocument.spreadsheetml.table+xml" PartName="/xl/tables/table14.xml"/>
  <Override ContentType="application/vnd.openxmlformats-officedocument.spreadsheetml.table+xml" PartName="/xl/tables/table15.xml"/>
  <Override ContentType="application/vnd.openxmlformats-officedocument.spreadsheetml.table+xml" PartName="/xl/tables/table16.xml"/>
  <Override ContentType="application/vnd.openxmlformats-officedocument.spreadsheetml.table+xml" PartName="/xl/tables/table17.xml"/>
  <Override ContentType="application/vnd.openxmlformats-officedocument.spreadsheetml.table+xml" PartName="/xl/tables/table18.xml"/>
  <Override ContentType="application/vnd.openxmlformats-officedocument.spreadsheetml.table+xml" PartName="/xl/tables/table19.xml"/>
  <Override ContentType="application/vnd.openxmlformats-officedocument.spreadsheetml.table+xml" PartName="/xl/tables/table20.xml"/>
  <Override ContentType="application/vnd.openxmlformats-officedocument.spreadsheetml.table+xml" PartName="/xl/tables/table21.xml"/>
  <Override ContentType="application/vnd.openxmlformats-officedocument.spreadsheetml.table+xml" PartName="/xl/tables/table22.xml"/>
  <Override ContentType="application/vnd.openxmlformats-officedocument.spreadsheetml.table+xml" PartName="/xl/tables/table23.xml"/>
  <Override ContentType="application/vnd.openxmlformats-officedocument.spreadsheetml.table+xml" PartName="/xl/tables/table24.xml"/>
  <Override ContentType="application/vnd.openxmlformats-officedocument.spreadsheetml.table+xml" PartName="/xl/tables/table25.xml"/>
  <Override ContentType="application/vnd.openxmlformats-officedocument.spreadsheetml.table+xml" PartName="/xl/tables/table26.xml"/>
  <Override ContentType="application/vnd.openxmlformats-officedocument.spreadsheetml.table+xml" PartName="/xl/tables/table27.xml"/>
  <Override ContentType="application/vnd.openxmlformats-officedocument.spreadsheetml.table+xml" PartName="/xl/tables/table28.xml"/>
  <Override ContentType="application/vnd.openxmlformats-officedocument.spreadsheetml.table+xml" PartName="/xl/tables/table29.xml"/>
  <Override ContentType="application/vnd.openxmlformats-officedocument.spreadsheetml.table+xml" PartName="/xl/tables/table30.xml"/>
  <Override ContentType="application/vnd.openxmlformats-officedocument.spreadsheetml.table+xml" PartName="/xl/tables/table31.xml"/>
  <Override ContentType="application/vnd.openxmlformats-officedocument.spreadsheetml.table+xml" PartName="/xl/tables/table32.xml"/>
  <Override ContentType="application/vnd.openxmlformats-officedocument.spreadsheetml.table+xml" PartName="/xl/tables/table33.xml"/>
  <Override ContentType="application/vnd.openxmlformats-officedocument.spreadsheetml.table+xml" PartName="/xl/tables/table34.xml"/>
  <Override ContentType="application/vnd.openxmlformats-officedocument.spreadsheetml.table+xml" PartName="/xl/tables/table35.xml"/>
  <Override ContentType="application/vnd.openxmlformats-officedocument.spreadsheetml.table+xml" PartName="/xl/tables/table36.xml"/>
  <Override ContentType="application/vnd.openxmlformats-officedocument.spreadsheetml.table+xml" PartName="/xl/tables/table37.xml"/>
  <Override ContentType="application/vnd.openxmlformats-officedocument.spreadsheetml.table+xml" PartName="/xl/tables/table38.xml"/>
  <Override ContentType="application/vnd.openxmlformats-officedocument.spreadsheetml.table+xml" PartName="/xl/tables/table39.xml"/>
  <Override ContentType="application/vnd.openxmlformats-officedocument.spreadsheetml.table+xml" PartName="/xl/tables/table40.xml"/>
  <Override ContentType="application/vnd.openxmlformats-officedocument.spreadsheetml.table+xml" PartName="/xl/tables/table41.xml"/>
  <Override ContentType="application/vnd.openxmlformats-officedocument.spreadsheetml.table+xml" PartName="/xl/tables/table42.xml"/>
  <Override ContentType="application/vnd.openxmlformats-officedocument.spreadsheetml.table+xml" PartName="/xl/tables/table43.xml"/>
  <Override ContentType="application/vnd.openxmlformats-officedocument.spreadsheetml.table+xml" PartName="/xl/tables/table44.xml"/>
  <Override ContentType="application/vnd.openxmlformats-officedocument.spreadsheetml.table+xml" PartName="/xl/tables/table45.xml"/>
  <Override ContentType="application/vnd.openxmlformats-officedocument.spreadsheetml.table+xml" PartName="/xl/tables/table46.xml"/>
  <Override ContentType="application/vnd.openxmlformats-officedocument.spreadsheetml.table+xml" PartName="/xl/tables/table47.xml"/>
  <Override ContentType="application/vnd.openxmlformats-officedocument.spreadsheetml.table+xml" PartName="/xl/tables/table48.xml"/>
  <Override ContentType="application/vnd.openxmlformats-officedocument.spreadsheetml.table+xml" PartName="/xl/tables/table49.xml"/>
  <Override ContentType="application/vnd.openxmlformats-officedocument.spreadsheetml.table+xml" PartName="/xl/tables/table50.xml"/>
  <Override ContentType="application/vnd.openxmlformats-officedocument.spreadsheetml.table+xml" PartName="/xl/tables/table51.xml"/>
  <Override ContentType="application/vnd.openxmlformats-officedocument.spreadsheetml.table+xml" PartName="/xl/tables/table52.xml"/>
  <Override ContentType="application/vnd.openxmlformats-officedocument.spreadsheetml.table+xml" PartName="/xl/tables/table53.xml"/>
  <Override ContentType="application/vnd.openxmlformats-officedocument.spreadsheetml.table+xml" PartName="/xl/tables/table54.xml"/>
  <Override ContentType="application/vnd.openxmlformats-officedocument.spreadsheetml.table+xml" PartName="/xl/tables/table55.xml"/>
  <Override ContentType="application/vnd.openxmlformats-officedocument.spreadsheetml.table+xml" PartName="/xl/tables/table56.xml"/>
  <Override ContentType="application/vnd.openxmlformats-officedocument.spreadsheetml.table+xml" PartName="/xl/tables/table57.xml"/>
  <Override ContentType="application/vnd.openxmlformats-officedocument.spreadsheetml.table+xml" PartName="/xl/tables/table58.xml"/>
  <Override ContentType="application/vnd.openxmlformats-officedocument.spreadsheetml.table+xml" PartName="/xl/tables/table59.xml"/>
  <Override ContentType="application/vnd.openxmlformats-officedocument.spreadsheetml.table+xml" PartName="/xl/tables/table60.xml"/>
  <Override ContentType="application/vnd.openxmlformats-officedocument.spreadsheetml.table+xml" PartName="/xl/tables/table61.xml"/>
  <Override ContentType="application/vnd.openxmlformats-officedocument.spreadsheetml.table+xml" PartName="/xl/tables/table62.xml"/>
  <Override ContentType="application/vnd.openxmlformats-officedocument.spreadsheetml.table+xml" PartName="/xl/tables/table63.xml"/>
  <Override ContentType="application/vnd.openxmlformats-officedocument.spreadsheetml.table+xml" PartName="/xl/tables/table64.xml"/>
  <Override ContentType="application/vnd.openxmlformats-officedocument.spreadsheetml.table+xml" PartName="/xl/tables/table65.xml"/>
  <Override ContentType="application/vnd.openxmlformats-officedocument.spreadsheetml.table+xml" PartName="/xl/tables/table66.xml"/>
  <Override ContentType="application/vnd.openxmlformats-officedocument.spreadsheetml.table+xml" PartName="/xl/tables/table67.xml"/>
  <Override ContentType="application/vnd.openxmlformats-officedocument.spreadsheetml.table+xml" PartName="/xl/tables/table68.xml"/>
  <Override ContentType="application/vnd.openxmlformats-officedocument.spreadsheetml.table+xml" PartName="/xl/tables/table69.xml"/>
  <Override ContentType="application/vnd.openxmlformats-officedocument.spreadsheetml.table+xml" PartName="/xl/tables/table70.xml"/>
  <Override ContentType="application/vnd.openxmlformats-officedocument.spreadsheetml.table+xml" PartName="/xl/tables/table71.xml"/>
  <Override ContentType="application/vnd.openxmlformats-officedocument.spreadsheetml.table+xml" PartName="/xl/tables/table72.xml"/>
  <Override ContentType="application/vnd.openxmlformats-officedocument.spreadsheetml.table+xml" PartName="/xl/tables/table73.xml"/>
  <Override ContentType="application/vnd.openxmlformats-officedocument.spreadsheetml.table+xml" PartName="/xl/tables/table74.xml"/>
  <Override ContentType="application/vnd.openxmlformats-officedocument.spreadsheetml.table+xml" PartName="/xl/tables/table75.xml"/>
  <Override ContentType="application/vnd.openxmlformats-officedocument.spreadsheetml.table+xml" PartName="/xl/tables/table76.xml"/>
  <Override ContentType="application/vnd.openxmlformats-officedocument.spreadsheetml.table+xml" PartName="/xl/tables/table77.xml"/>
  <Override ContentType="application/vnd.openxmlformats-officedocument.spreadsheetml.table+xml" PartName="/xl/tables/table78.xml"/>
  <Override ContentType="application/vnd.openxmlformats-officedocument.spreadsheetml.table+xml" PartName="/xl/tables/table79.xml"/>
  <Override ContentType="application/vnd.openxmlformats-officedocument.spreadsheetml.table+xml" PartName="/xl/tables/table80.xml"/>
  <Override ContentType="application/vnd.openxmlformats-officedocument.spreadsheetml.table+xml" PartName="/xl/tables/table81.xml"/>
  <Override ContentType="application/vnd.openxmlformats-officedocument.spreadsheetml.table+xml" PartName="/xl/tables/table82.xml"/>
  <Override ContentType="application/vnd.openxmlformats-officedocument.spreadsheetml.table+xml" PartName="/xl/tables/table83.xml"/>
  <Override ContentType="application/vnd.openxmlformats-officedocument.spreadsheetml.table+xml" PartName="/xl/tables/table84.xml"/>
  <Override ContentType="application/vnd.openxmlformats-officedocument.spreadsheetml.table+xml" PartName="/xl/tables/table85.xml"/>
  <Override ContentType="application/vnd.openxmlformats-officedocument.spreadsheetml.table+xml" PartName="/xl/tables/table86.xml"/>
  <Override ContentType="application/vnd.openxmlformats-officedocument.spreadsheetml.table+xml" PartName="/xl/tables/table87.xml"/>
  <Override ContentType="application/vnd.openxmlformats-officedocument.spreadsheetml.table+xml" PartName="/xl/tables/table88.xml"/>
  <Override ContentType="application/vnd.openxmlformats-officedocument.spreadsheetml.table+xml" PartName="/xl/tables/table89.xml"/>
  <Override ContentType="application/vnd.openxmlformats-officedocument.spreadsheetml.table+xml" PartName="/xl/tables/table90.xml"/>
  <Override ContentType="application/vnd.openxmlformats-officedocument.spreadsheetml.table+xml" PartName="/xl/tables/table91.xml"/>
  <Override ContentType="application/vnd.openxmlformats-officedocument.spreadsheetml.table+xml" PartName="/xl/tables/table92.xml"/>
  <Override ContentType="application/vnd.openxmlformats-officedocument.spreadsheetml.table+xml" PartName="/xl/tables/table93.xml"/>
  <Override ContentType="application/vnd.openxmlformats-officedocument.spreadsheetml.table+xml" PartName="/xl/tables/table94.xml"/>
  <Override ContentType="application/vnd.openxmlformats-officedocument.spreadsheetml.table+xml" PartName="/xl/tables/table95.xml"/>
  <Override ContentType="application/vnd.openxmlformats-officedocument.spreadsheetml.table+xml" PartName="/xl/tables/table96.xml"/>
  <Override ContentType="application/vnd.openxmlformats-officedocument.spreadsheetml.table+xml" PartName="/xl/tables/table97.xml"/>
  <Override ContentType="application/vnd.openxmlformats-officedocument.spreadsheetml.table+xml" PartName="/xl/tables/table98.xml"/>
  <Override ContentType="application/vnd.openxmlformats-officedocument.spreadsheetml.table+xml" PartName="/xl/tables/table99.xml"/>
  <Override ContentType="application/vnd.openxmlformats-officedocument.spreadsheetml.table+xml" PartName="/xl/tables/table100.xml"/>
  <Override ContentType="application/vnd.openxmlformats-officedocument.spreadsheetml.table+xml" PartName="/xl/tables/table101.xml"/>
  <Override ContentType="application/vnd.openxmlformats-officedocument.spreadsheetml.table+xml" PartName="/xl/tables/table102.xml"/>
  <Override ContentType="application/vnd.openxmlformats-officedocument.spreadsheetml.table+xml" PartName="/xl/tables/table103.xml"/>
  <Override ContentType="application/vnd.openxmlformats-officedocument.spreadsheetml.table+xml" PartName="/xl/tables/table104.xml"/>
  <Override ContentType="application/vnd.openxmlformats-officedocument.spreadsheetml.table+xml" PartName="/xl/tables/table105.xml"/>
  <Override ContentType="application/vnd.openxmlformats-officedocument.spreadsheetml.table+xml" PartName="/xl/tables/table106.xml"/>
  <Override ContentType="application/vnd.openxmlformats-officedocument.spreadsheetml.table+xml" PartName="/xl/tables/table107.xml"/>
  <Override ContentType="application/vnd.openxmlformats-officedocument.spreadsheetml.table+xml" PartName="/xl/tables/table108.xml"/>
  <Override ContentType="application/vnd.openxmlformats-officedocument.spreadsheetml.table+xml" PartName="/xl/tables/table109.xml"/>
  <Override ContentType="application/vnd.openxmlformats-officedocument.spreadsheetml.table+xml" PartName="/xl/tables/table110.xml"/>
  <Override ContentType="application/vnd.openxmlformats-officedocument.spreadsheetml.table+xml" PartName="/xl/tables/table111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Orçamento" sheetId="1" r:id="rId2"/>
    <sheet name="13.4" sheetId="2" r:id="rId3"/>
    <sheet name="13.4.1" sheetId="3" r:id="rId4"/>
    <sheet name="13.4.2" sheetId="4" r:id="rId5"/>
    <sheet name="13.4.3" sheetId="5" r:id="rId6"/>
    <sheet name="13.4.4" sheetId="6" r:id="rId7"/>
    <sheet name="13.4.5" sheetId="7" r:id="rId8"/>
    <sheet name="13.4.6" sheetId="8" r:id="rId9"/>
    <sheet name="13.4.7" sheetId="9" r:id="rId10"/>
    <sheet name="13.4.8" sheetId="10" r:id="rId11"/>
    <sheet name="13.4.9" sheetId="11" r:id="rId12"/>
    <sheet name="13.4.10" sheetId="12" r:id="rId13"/>
    <sheet name="13.4.11" sheetId="13" r:id="rId14"/>
    <sheet name="13.4.12" sheetId="14" r:id="rId15"/>
    <sheet name="13.4.13" sheetId="15" r:id="rId16"/>
    <sheet name="13.4.14" sheetId="16" r:id="rId17"/>
    <sheet name="13.4.15" sheetId="17" r:id="rId18"/>
    <sheet name="13.4.16" sheetId="18" r:id="rId19"/>
    <sheet name="13.4.17" sheetId="19" r:id="rId20"/>
    <sheet name="13.4.18" sheetId="20" r:id="rId21"/>
    <sheet name="13.4.19" sheetId="21" r:id="rId22"/>
    <sheet name="13.4.20" sheetId="22" r:id="rId23"/>
    <sheet name="13.4.21" sheetId="23" r:id="rId24"/>
    <sheet name="13.4.22" sheetId="24" r:id="rId25"/>
    <sheet name="13.4.23" sheetId="25" r:id="rId26"/>
    <sheet name="13.4.24" sheetId="26" r:id="rId27"/>
    <sheet name="13.4.25" sheetId="27" r:id="rId28"/>
    <sheet name="13.4.26" sheetId="28" r:id="rId29"/>
    <sheet name="13.4.27" sheetId="29" r:id="rId30"/>
    <sheet name="13.4.28" sheetId="30" r:id="rId31"/>
    <sheet name="13.4.29" sheetId="31" r:id="rId32"/>
    <sheet name="13.4.30" sheetId="32" r:id="rId33"/>
    <sheet name="13.4.31" sheetId="33" r:id="rId34"/>
    <sheet name="13.4.32" sheetId="34" r:id="rId35"/>
    <sheet name="13.4.33" sheetId="35" r:id="rId36"/>
    <sheet name="13.4.34" sheetId="36" r:id="rId37"/>
    <sheet name="13.4.35" sheetId="37" r:id="rId38"/>
    <sheet name="13.4.36" sheetId="38" r:id="rId39"/>
    <sheet name="13.4.37" sheetId="39" r:id="rId40"/>
    <sheet name="13.4.38" sheetId="40" r:id="rId41"/>
    <sheet name="13.4.39" sheetId="41" r:id="rId42"/>
    <sheet name="13.4.40" sheetId="42" r:id="rId43"/>
    <sheet name="13.4.41" sheetId="43" r:id="rId44"/>
    <sheet name="13.4.42" sheetId="44" r:id="rId45"/>
    <sheet name="13.4.43" sheetId="45" r:id="rId46"/>
    <sheet name="13.4.1E" sheetId="46" r:id="rId47"/>
    <sheet name="13.4.2E" sheetId="47" r:id="rId48"/>
    <sheet name="13.4.3E" sheetId="48" r:id="rId49"/>
    <sheet name="13.4.4E" sheetId="49" r:id="rId50"/>
    <sheet name="13.4.5E" sheetId="50" r:id="rId51"/>
    <sheet name="13.4.6E" sheetId="51" r:id="rId52"/>
    <sheet name="13.4.7E" sheetId="52" r:id="rId53"/>
    <sheet name="13.4.8E" sheetId="53" r:id="rId54"/>
    <sheet name="13.4.9E" sheetId="54" r:id="rId55"/>
    <sheet name="13.4.10E" sheetId="55" r:id="rId56"/>
    <sheet name="13.4.11E" sheetId="56" r:id="rId57"/>
    <sheet name="13.4.12E" sheetId="57" r:id="rId58"/>
    <sheet name="13.4.13E" sheetId="58" r:id="rId59"/>
    <sheet name="13.4.14E" sheetId="59" r:id="rId60"/>
    <sheet name="13.4.15E" sheetId="60" r:id="rId61"/>
    <sheet name="13.4.16E" sheetId="61" r:id="rId62"/>
    <sheet name="13.4.17E" sheetId="62" r:id="rId63"/>
    <sheet name="13.4.18E" sheetId="63" r:id="rId64"/>
    <sheet name="13.4.19E" sheetId="64" r:id="rId65"/>
    <sheet name="13.4.20E" sheetId="65" r:id="rId66"/>
    <sheet name="13.4.21E" sheetId="66" r:id="rId67"/>
    <sheet name="13.4.22E" sheetId="67" r:id="rId68"/>
    <sheet name="13.4.23E" sheetId="68" r:id="rId69"/>
    <sheet name="13.4.24E" sheetId="69" r:id="rId70"/>
    <sheet name="13.4.25E" sheetId="70" r:id="rId71"/>
    <sheet name="13.4.26E" sheetId="71" r:id="rId72"/>
    <sheet name="13.4.27E" sheetId="72" r:id="rId73"/>
    <sheet name="13.4.28E" sheetId="73" r:id="rId74"/>
    <sheet name="13.4.29E" sheetId="74" r:id="rId75"/>
    <sheet name="13.4.30E" sheetId="75" r:id="rId76"/>
    <sheet name="13.4.31E" sheetId="76" r:id="rId77"/>
    <sheet name="13.4.32E" sheetId="77" r:id="rId78"/>
    <sheet name="13.4.33E" sheetId="78" r:id="rId79"/>
    <sheet name="13.4.34E" sheetId="79" r:id="rId80"/>
    <sheet name="13.4.35E" sheetId="80" r:id="rId81"/>
    <sheet name="13.4.36E" sheetId="81" r:id="rId82"/>
    <sheet name="13.4.37E" sheetId="82" r:id="rId83"/>
    <sheet name="13.4.38E" sheetId="83" r:id="rId84"/>
    <sheet name="13.4.39E" sheetId="84" r:id="rId85"/>
    <sheet name="13.4.40E" sheetId="85" r:id="rId86"/>
    <sheet name="13.4.41E" sheetId="86" r:id="rId87"/>
    <sheet name="13.4.42E" sheetId="87" r:id="rId88"/>
    <sheet name="13.4.43E" sheetId="88" r:id="rId89"/>
  </sheets>
  <calcPr fullCalcOnLoad="1"/>
</workbook>
</file>

<file path=xl/sharedStrings.xml><?xml version="1.0" encoding="utf-8"?>
<sst xmlns="http://schemas.openxmlformats.org/spreadsheetml/2006/main" count="810" uniqueCount="810">
  <si>
    <t>REV-BE-PMSa-MOD-ORC-BARREIRA-EX-000-R00-ONERADO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</si>
  <si>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</si>
  <si>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</si>
  <si>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</si>
  <si>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</si>
  <si>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</si>
  <si>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</si>
  <si>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</si>
  <si>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</si>
  <si>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</si>
  <si>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13.4</t>
  </si>
  <si>
    <t>REDE DE COMBATE A INCÊNDIO</t>
  </si>
  <si>
    <t>13.4.1</t>
  </si>
  <si>
    <t>055268</t>
  </si>
  <si>
    <t>SBC</t>
  </si>
  <si>
    <t>EXTINTOR PO QUIMICO SECO ABC 12Kg NBR 15808:2017</t>
  </si>
  <si>
    <t>un</t>
  </si>
  <si>
    <t>36,00</t>
  </si>
  <si>
    <t>13.4.2</t>
  </si>
  <si>
    <t>058003</t>
  </si>
  <si>
    <t>ACIONADOR MANUAL DE ALARME CONTRA INCENDIO</t>
  </si>
  <si>
    <t>6,00</t>
  </si>
  <si>
    <t>13.4.3</t>
  </si>
  <si>
    <t>18.038.0038-0</t>
  </si>
  <si>
    <t>EMOP</t>
  </si>
  <si>
    <t>DETECTOR DE INCENDIO,COMPOSTO DE CENTRAL DE ALARME ENDERECAV EL,PARA ATE 500 DISPOSITIVOS DIVIDIDOS EM 2 LACOS</t>
  </si>
  <si>
    <t>1,00</t>
  </si>
  <si>
    <t>13.4.4</t>
  </si>
  <si>
    <t>14913</t>
  </si>
  <si>
    <t>SUPORTE DE PAREDE PARA EXTINTOR DE INCEN DIO PORTATIL, EM ACO GALVANIZADO</t>
  </si>
  <si>
    <t>16,00</t>
  </si>
  <si>
    <t>13.4.5</t>
  </si>
  <si>
    <t>103019</t>
  </si>
  <si>
    <t>SINAPI</t>
  </si>
  <si>
    <t>REGISTRO OU VÁLVULA GLOBO ANGULAR EM LATÃO, PARA HIDRANTES EM INSTALAÇÃO PREDIAL DE INCÊNDIO, 45 GRAUS, 2 1/2” - FORNECIMENTO E INSTALAÇÃO. AF_08/2021</t>
  </si>
  <si>
    <t>13.4.6</t>
  </si>
  <si>
    <t>92337</t>
  </si>
  <si>
    <t>TUBO DE AÇO GALVANIZADO COM COSTURA, CLASSE MÉDIA, CONEXÃO RANHURADA, DN 80 (3"), INSTALADO EM PRUMADAS - FORNECIMENTO E INSTALAÇÃO. AF_10/2020</t>
  </si>
  <si>
    <t>m</t>
  </si>
  <si>
    <t>10,55</t>
  </si>
  <si>
    <t>13.4.7</t>
  </si>
  <si>
    <t>18.033.0020-0</t>
  </si>
  <si>
    <t>SISTEMA DE PRESSURIZACAO,COM 02 BOMBAS DE 10CV/220V,INCLUSIVE TUBULACOES DE SUCCAO,RECALQUE E DISTRIBUICAO COM CONEXOES,PRESSOSTATO,MANOMETRO,TANQUE DE PRESSAO,QUADRO DE COMANDO,EXCLUSIVE CASA DE MAQUINAS (VIDE ITEM 18.024.0050).FORNECIMENTO E INSTALACAO</t>
  </si>
  <si>
    <t>13.4.8</t>
  </si>
  <si>
    <t>15.029.0010-0</t>
  </si>
  <si>
    <t>REGISTRO DE GAVETA BRUTO,COM DIAMETRO DE 1/2".FORNECIMENTO ECOLOCACAO</t>
  </si>
  <si>
    <t>13.4.9</t>
  </si>
  <si>
    <t>15.029.0016-0</t>
  </si>
  <si>
    <t>REGISTRO DE GAVETA BRUTO,COM DIAMETRO DE 2.1/2".FORNECIMENTOE COLOCACAO</t>
  </si>
  <si>
    <t>2,00</t>
  </si>
  <si>
    <t>13.4.10</t>
  </si>
  <si>
    <t>15.029.0017-0</t>
  </si>
  <si>
    <t>REGISTRO DE GAVETA BRUTO,COM DIAMETRO DE 3".FORNECIMENTO E COLOCACAO</t>
  </si>
  <si>
    <t>3,00</t>
  </si>
  <si>
    <t>13.4.11</t>
  </si>
  <si>
    <t>07058</t>
  </si>
  <si>
    <t>MANOMETRO, DE 0 A 150 PSI (14KG/CM2)</t>
  </si>
  <si>
    <t>13.4.12</t>
  </si>
  <si>
    <t>92336</t>
  </si>
  <si>
    <t>TUBO DE AÇO GALVANIZADO COM COSTURA, CLASSE MÉDIA, CONEXÃO RANHURADA, DN 65 (2 1/2”), INSTALADO EM PRUMADAS - FORNECIMENTO E INSTALAÇÃO. AF_10/2020</t>
  </si>
  <si>
    <t>94,98</t>
  </si>
  <si>
    <t>13.4.13</t>
  </si>
  <si>
    <t>055002</t>
  </si>
  <si>
    <t>HIDRANTE-ABRIGO DE INCENDIO DE EMBUTIR 90x120x30cm COMPLETO</t>
  </si>
  <si>
    <t>13.4.14</t>
  </si>
  <si>
    <t>18.027.0045-0</t>
  </si>
  <si>
    <t>LUMINARIA DE EMERGENCIA DE SOBREPOR,EM PLASTICO,EQUIPADA COM BATERIA SELADA RECARREGAVEL COM 30 LAMPADAS EM LED. FORNECI MENTO E COLOCACAO</t>
  </si>
  <si>
    <t>51,00</t>
  </si>
  <si>
    <t>13.4.15</t>
  </si>
  <si>
    <t>15.006.0040-0</t>
  </si>
  <si>
    <t>HIDRANTE SUBTERRANEO COMPLETO,EXCLUSIVE ESTE,CONSIDERANDO PE CAS COMPLEMENTARES ATE O INICIO DA TUBULACAO HORIZONTAL E FO RNECIMENTO DO MATERIAL DE REJUNTAMENTO.ASSENTAMENTO</t>
  </si>
  <si>
    <t>13.4.16</t>
  </si>
  <si>
    <t>00021029</t>
  </si>
  <si>
    <t>MANGUEIRA DE INCENDIO, TIPO 1, DE 1 1/2&amp;quot;, COMPRIMENTO = 15 M, TECIDO EM FIO DE POLIESTER E TUBO INTERNO EM BORRACHA SINTETICA, COM UNIOES ENGATE RAPIDO</t>
  </si>
  <si>
    <t>13.4.17</t>
  </si>
  <si>
    <t>00010904</t>
  </si>
  <si>
    <t>REGISTRO OU VALVULA GLOBO ANGULAR EM LATAO, PARA HIDRANTES EM INSTALACAO PREDIAL DE INCENDIO, 45 GRAUS, DIAMETRO DE 2 1/2&amp;quot;, COM VOLANTE, CLASSE DE PRESSAO DE ATE 200 PSI</t>
  </si>
  <si>
    <t>13.4.18</t>
  </si>
  <si>
    <t>95796</t>
  </si>
  <si>
    <t>CONDULETE DE ALUMÍNIO, TIPO T, PARA ELETRODUTO DE AÇO GALVANIZADO DN 25 MM (1&amp;apos;&amp;apos;), APARENTE - FORNECIMENTO E INSTALAÇÃO. AF_10/2022</t>
  </si>
  <si>
    <t>12,00</t>
  </si>
  <si>
    <t>13.4.19</t>
  </si>
  <si>
    <t>15.035.0020-0</t>
  </si>
  <si>
    <t>ELETRODUTO DE FERRO GALVANIZADO, TIPO PESADO,DIAMETRO DE 1/2 ”,INCLUSIVE CONEXOES E EMENDAS, EXCLUSIVE ABERTURA E FECHAME NTO DO RASGO.FORNECIMENTO E ASSENTAMENTO</t>
  </si>
  <si>
    <t>1,47</t>
  </si>
  <si>
    <t>13.4.20</t>
  </si>
  <si>
    <t>05.054.0103-0</t>
  </si>
  <si>
    <t>PLACA FOTOLUMINESCENTE DE SINALIZACAO DE SEGURANCA CONTRA IN CENDIO,PARA INDICACAO DE NUMERO DE PAVIMENTOS,EM PVC ANTICHA MA,DIMENSOES APROXIMADAS DE (10X10)CM,CONFORME ABNT NBR 1682 0.FORNECIMENTO E COLOCACAO</t>
  </si>
  <si>
    <t>124,00</t>
  </si>
  <si>
    <t>13.4.21</t>
  </si>
  <si>
    <t>21.036.0010-0</t>
  </si>
  <si>
    <t>ELETRODUTO DE FERRO GALVANIZADO,TIPO PESADO DIAMETRO DE 25MM (1”).FORNECIMENTO</t>
  </si>
  <si>
    <t>88,51</t>
  </si>
  <si>
    <t>13.4.22</t>
  </si>
  <si>
    <t>00006302</t>
  </si>
  <si>
    <t>TE DE REDUCAO DE FERRO GALVANIZADO, COM ROSCA BSP, DE 3/4&amp;quot; X 1/2&amp;quot;</t>
  </si>
  <si>
    <t>13.4.23</t>
  </si>
  <si>
    <t>14667</t>
  </si>
  <si>
    <t>VASO DE EXPANSAO PARA AGUA FRIA COM CAPA CIDADE DE 12 LITROS</t>
  </si>
  <si>
    <t>13.4.24</t>
  </si>
  <si>
    <t>00006303</t>
  </si>
  <si>
    <t>TE DE REDUCAO DE FERRO GALVANIZADO, COM ROSCA BSP, DE 1&amp;quot; X 3/4&amp;quot;</t>
  </si>
  <si>
    <t>13.4.25</t>
  </si>
  <si>
    <t>103016</t>
  </si>
  <si>
    <t>VÁLVULA DE RETENÇÃO, DE BRONZE, PÉ COM CRIVOS, ROSCÁVEL, 3” - FORNECIMENTO E INSTALAÇÃO. AF_08/2021</t>
  </si>
  <si>
    <t>13.4.26</t>
  </si>
  <si>
    <t>00006304</t>
  </si>
  <si>
    <t>TE DE REDUCAO DE FERRO GALVANIZADO, COM ROSCA BSP, DE 2 1/2” X 1”</t>
  </si>
  <si>
    <t>13.4.27</t>
  </si>
  <si>
    <t>00006305</t>
  </si>
  <si>
    <t>TE DE REDUCAO DE FERRO GALVANIZADO, COM ROSCA BSP, DE 2&amp;quot; X 1&amp;quot;</t>
  </si>
  <si>
    <t>7,00</t>
  </si>
  <si>
    <t>13.4.28</t>
  </si>
  <si>
    <t>00006316</t>
  </si>
  <si>
    <t>TE DE FERRO GALVANIZADO, DE 3”</t>
  </si>
  <si>
    <t>13.4.29</t>
  </si>
  <si>
    <t>00004209</t>
  </si>
  <si>
    <t>NIPLE DE FERRO GALVANIZADO, COM ROSCA BSP, DE 1 1/2”</t>
  </si>
  <si>
    <t>4,00</t>
  </si>
  <si>
    <t>13.4.30</t>
  </si>
  <si>
    <t>00004182</t>
  </si>
  <si>
    <t>NIPLE DE FERRO GALVANIZADO, COM ROSCA BSP, DE 3”</t>
  </si>
  <si>
    <t>13.4.31</t>
  </si>
  <si>
    <t>00003472</t>
  </si>
  <si>
    <t>COTOVELO 90 GRAUS DE FERRO GALVANIZADO, COM ROSCA BSP, DE 1”</t>
  </si>
  <si>
    <t>25,00</t>
  </si>
  <si>
    <t>13.4.32</t>
  </si>
  <si>
    <t>055995</t>
  </si>
  <si>
    <t>VALVULA RETENCAO ROSCA BRONZE 2.1/2””</t>
  </si>
  <si>
    <t>13.4.33</t>
  </si>
  <si>
    <t>000067</t>
  </si>
  <si>
    <t>VALVULA RETENCAO VERTICAL BRONZE ROSCA 2.1/2”</t>
  </si>
  <si>
    <t>13.4.34</t>
  </si>
  <si>
    <t>000059</t>
  </si>
  <si>
    <t>VALVULA RETENCAO ROSCA BRONZE ROSCA VERTICAL 3”</t>
  </si>
  <si>
    <t>13.4.35</t>
  </si>
  <si>
    <t>055844</t>
  </si>
  <si>
    <t>VALVULA ANGULAR 45 BRONZE 2.1/2”” PARA HIDRANTE</t>
  </si>
  <si>
    <t>13.4.36</t>
  </si>
  <si>
    <t>05826</t>
  </si>
  <si>
    <t>REGISTRO DE ESFERA, EM METAL, DE 1/2”</t>
  </si>
  <si>
    <t>13.4.37</t>
  </si>
  <si>
    <t>14192</t>
  </si>
  <si>
    <t>PRESSOSTATO 20/40 PSI</t>
  </si>
  <si>
    <t>13.4.38</t>
  </si>
  <si>
    <t>18.038.0030-0</t>
  </si>
  <si>
    <t>SIRENE AUDIOVISUAL,PARA SISTEMA DE ALARME CONTRA INCENDIO.FO RNECIMENTO E COLOCACAO</t>
  </si>
  <si>
    <t>13.4.39</t>
  </si>
  <si>
    <t>00004177</t>
  </si>
  <si>
    <t>NIPLE DE FERRO GALVANIZADO, COM ROSCA BSP, DE 1/2”</t>
  </si>
  <si>
    <t>13.4.40</t>
  </si>
  <si>
    <t>00020971</t>
  </si>
  <si>
    <t>CHAVE DUPLA PARA CONEXOES TIPO STORZ, ENGATE RAPIDO 1 1/2” X 2 1/2”, EM LATAO, PARA INSTALACAO PREDIAL COMBATE A INCENDIO</t>
  </si>
  <si>
    <t>13.4.41</t>
  </si>
  <si>
    <t>00003454</t>
  </si>
  <si>
    <t>COTOVELO 90 GRAUS DE FERRO GALVANIZADO, COM ROSCA BSP MACHO/FEMEA, DE 3”</t>
  </si>
  <si>
    <t>13.4.42</t>
  </si>
  <si>
    <t>00003455</t>
  </si>
  <si>
    <t>COTOVELO 90 GRAUS DE FERRO GALVANIZADO, COM ROSCA BSP, DE 1/2”</t>
  </si>
  <si>
    <t>13.4.43</t>
  </si>
  <si>
    <t>00003458</t>
  </si>
  <si>
    <t>COTOVELO 90 GRAUS DE FERRO GALVANIZADO, COM ROSCA BSP, DE 1 1/2”</t>
  </si>
  <si>
    <t>22,00</t>
  </si>
  <si>
    <t>36</t>
  </si>
  <si>
    <t>Resumo do Critério</t>
  </si>
  <si>
    <t>Tipo</t>
  </si>
  <si>
    <t>Elementos</t>
  </si>
  <si>
    <t>Nome do Subcritério</t>
  </si>
  <si>
    <t>Categoria</t>
  </si>
  <si>
    <t>Dispositivos de segurança (Altura da placa - Manual)</t>
  </si>
  <si>
    <t/>
  </si>
  <si>
    <t>Adicionar a</t>
  </si>
  <si>
    <t>Seleção</t>
  </si>
  <si>
    <t>Altura da placa - Manual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</si>
  <si>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</si>
  <si>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</si>
  <si>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</si>
  <si>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</si>
  <si>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</si>
  <si>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</si>
  <si>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</si>
  <si>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Extintor portatil - Parede</t>
  </si>
  <si>
    <t>Carga de Pó ABC</t>
  </si>
  <si>
    <t>Extintor portatil - Piso</t>
  </si>
  <si>
    <t>Filtro de Parâmetro</t>
  </si>
  <si>
    <t>Comparação</t>
  </si>
  <si>
    <t>Valor</t>
  </si>
  <si>
    <t>Parâmetro</t>
  </si>
  <si>
    <t>Igual a</t>
  </si>
  <si>
    <t>Os extintores de uso múltiplo para as classes A, B e C utilizam Monofosfato de Amônia siliconizado como agente extintor. O agente pó ABC isola quimicamente os materiais combustíveis de classe A , derretendo e aderindo à superfície do material em combustão. Atua abafando e interrompendo e reação em cadeia de incêndios da classe B. Não é condutor de eletricidade. Devido à sua fácil operação e uso universal, os extintores ABC são indicados para proteção residencial e comercial, com aplicações para a indústria.</t>
  </si>
  <si>
    <t>E</t>
  </si>
  <si>
    <t>6</t>
  </si>
  <si>
    <t>Dispositivos de alarme de incêndio</t>
  </si>
  <si>
    <t>Dispositivos de alarme de incêndio (Altura)</t>
  </si>
  <si>
    <t>Altura</t>
  </si>
  <si>
    <t>Acionador Manual do Sistema de Detecção e Alarme (Botoeira Tipo Quebra Vidro)</t>
  </si>
  <si>
    <t>Acionador Manual (Botoeira Tipo Quebra Vidro)</t>
  </si>
  <si>
    <t>Acionador de Bomba de Incêndio (Botoeira Tipo Liga/Desliga)</t>
  </si>
  <si>
    <t>Acionador Bomba de Incêndio (Botoeira Tipo Liga Desliga)</t>
  </si>
  <si>
    <t>1</t>
  </si>
  <si>
    <t>Painel Central de Alarme de Incêndio</t>
  </si>
  <si>
    <t>Central de Alarme de Incêndio Convencional</t>
  </si>
  <si>
    <t>16</t>
  </si>
  <si>
    <t>Acessórios do tubo (A)</t>
  </si>
  <si>
    <t>Dividido por</t>
  </si>
  <si>
    <t>A</t>
  </si>
  <si>
    <t>Registro globo em PTFE - DocolBasicos</t>
  </si>
  <si>
    <t>DN 15 - DN 1/2"</t>
  </si>
  <si>
    <t>Tubulação (Comprimento)</t>
  </si>
  <si>
    <t>Comprimento</t>
  </si>
  <si>
    <t>Tipos de tubos</t>
  </si>
  <si>
    <t>Ferro Galvanizado</t>
  </si>
  <si>
    <t>Instância</t>
  </si>
  <si>
    <t>ø80</t>
  </si>
  <si>
    <t>Tamanho</t>
  </si>
  <si>
    <t>Equipamento mecânico (A)</t>
  </si>
  <si>
    <t>BC-92T_F_15CV_MONO-BPI</t>
  </si>
  <si>
    <t>Motorbomba</t>
  </si>
  <si>
    <t>Motobombas - Vazão: 1129,64 (L/Min) - Pressão:81,99 (MCA)</t>
  </si>
  <si>
    <t>Marca</t>
  </si>
  <si>
    <t>Registro de gaveta ABNT - DocolBasicos</t>
  </si>
  <si>
    <t>2</t>
  </si>
  <si>
    <t>Registro de gaveta Industrial - DocolBasicos</t>
  </si>
  <si>
    <t>DN 60 - DN 2 1/2"</t>
  </si>
  <si>
    <t>3</t>
  </si>
  <si>
    <t>DN 75 - DN 3"</t>
  </si>
  <si>
    <t>Manometro</t>
  </si>
  <si>
    <t>ø65</t>
  </si>
  <si>
    <t>Peças hidrossanitárias (Abertura)</t>
  </si>
  <si>
    <t>Abertura</t>
  </si>
  <si>
    <t>Hidrante com abrigo</t>
  </si>
  <si>
    <t>60X90 - 2 MANGUEIRA 15m ∅ 65mm</t>
  </si>
  <si>
    <t>Hidrante com Abrigo 60x90</t>
  </si>
  <si>
    <t>51</t>
  </si>
  <si>
    <t>Luminárias (A luz)</t>
  </si>
  <si>
    <t>A luz</t>
  </si>
  <si>
    <t>luminária de emergência - Teto</t>
  </si>
  <si>
    <t>A luz de emergência possui uma bateria interna recarregável e, dessa forma, seu sistema de iluminação é acionado automaticamente quando há falta de iluminação elétrica no ambiente.</t>
  </si>
  <si>
    <t>luminária de emergência - Parede</t>
  </si>
  <si>
    <t>Luminarias_Autonomas_com_Farois SEGURIMAX - VIPTEC</t>
  </si>
  <si>
    <t>2 faróis - 2200 lúmens - 450m² - Modelo Ref. 24080</t>
  </si>
  <si>
    <t>Luminária de emergência SEGURIMAX autônoma LED 2200 lúmens com 2 faróis - 450m² - IP20 - Ref.: 24080</t>
  </si>
  <si>
    <t>Hidrante de recalque</t>
  </si>
  <si>
    <t>40X60 - Hidrante de Recalque</t>
  </si>
  <si>
    <t>Hidrante de Recalque - 40X60</t>
  </si>
  <si>
    <t>Registro globo em PTFE 3/8" - DocolBásicos</t>
  </si>
  <si>
    <t>12</t>
  </si>
  <si>
    <t>Conexões do conduite (Angle)</t>
  </si>
  <si>
    <t>Angle</t>
  </si>
  <si>
    <t>M_Corpo do conduíte - Tipo T - PVC</t>
  </si>
  <si>
    <t>Condulete de Ferro Galvanizado Tipo T</t>
  </si>
  <si>
    <t>Tubulação</t>
  </si>
  <si>
    <t>ø15</t>
  </si>
  <si>
    <t>124</t>
  </si>
  <si>
    <t>Modelos genéricos (Altura da placa)</t>
  </si>
  <si>
    <t>Altura da placa</t>
  </si>
  <si>
    <t>M4</t>
  </si>
  <si>
    <t>Manter a porta corta-fogo da saída de emergência fechada.</t>
  </si>
  <si>
    <t>Significado</t>
  </si>
  <si>
    <t>P2</t>
  </si>
  <si>
    <t>Proibido produzir chama
</t>
  </si>
  <si>
    <t>P1</t>
  </si>
  <si>
    <t>Proibido fumar</t>
  </si>
  <si>
    <t>A2</t>
  </si>
  <si>
    <t>Cuidado, risco de incêndio
</t>
  </si>
  <si>
    <t>A5</t>
  </si>
  <si>
    <t>Cuidado, risco de choque elétrico
</t>
  </si>
  <si>
    <t>S1 D</t>
  </si>
  <si>
    <t>S1</t>
  </si>
  <si>
    <t>Saída de emergência</t>
  </si>
  <si>
    <t>S1 E</t>
  </si>
  <si>
    <t>S2 D</t>
  </si>
  <si>
    <t>S2 E</t>
  </si>
  <si>
    <t>S2</t>
  </si>
  <si>
    <t>S3</t>
  </si>
  <si>
    <t>S6</t>
  </si>
  <si>
    <t>S8</t>
  </si>
  <si>
    <t>Escada de emergência</t>
  </si>
  <si>
    <t>S14</t>
  </si>
  <si>
    <t>S17</t>
  </si>
  <si>
    <t>Número do pavimento</t>
  </si>
  <si>
    <t>S19</t>
  </si>
  <si>
    <t>Instrução de abertura da porta cortafogo por barra antipânico
</t>
  </si>
  <si>
    <t>E1</t>
  </si>
  <si>
    <t>Alarme sonoro</t>
  </si>
  <si>
    <t>E2</t>
  </si>
  <si>
    <t>Comando manual de alarme de incêndio
</t>
  </si>
  <si>
    <t>E3</t>
  </si>
  <si>
    <t>Comando manual de bomba de incêndio
</t>
  </si>
  <si>
    <t>E5</t>
  </si>
  <si>
    <t>Extintor de incêndio
</t>
  </si>
  <si>
    <t>E8</t>
  </si>
  <si>
    <t>Abrigo de mangueira e hidrante
</t>
  </si>
  <si>
    <t>E12</t>
  </si>
  <si>
    <t>Sinalização de solo para equipamentos de combate a incêndio (hidrantes e extintores)
</t>
  </si>
  <si>
    <t>Conduites (Comprimento)</t>
  </si>
  <si>
    <t>Conduite sem conexões</t>
  </si>
  <si>
    <t>Eletroduto Ferro Galvanizado</t>
  </si>
  <si>
    <t>Eletroduto flexível corrugado, em PVC na cor amarelo antichamas, conforme NBR15465</t>
  </si>
  <si>
    <t>Conexões de tubo</t>
  </si>
  <si>
    <t>Altura de deslocamento</t>
  </si>
  <si>
    <t>Tê de redução de ferro galvanizado</t>
  </si>
  <si>
    <t>BSP</t>
  </si>
  <si>
    <t>ø15-ø15-ø15</t>
  </si>
  <si>
    <t>Subtraído de</t>
  </si>
  <si>
    <t>Tanque de Expansão (Vaso de expansão)</t>
  </si>
  <si>
    <t>Vaso de Expansão</t>
  </si>
  <si>
    <t>Vasos de Expansão</t>
  </si>
  <si>
    <t>Conexões de tubo (Altura de deslocamento)</t>
  </si>
  <si>
    <t>ø65-ø65-ø15</t>
  </si>
  <si>
    <t>MEP_PipeAccessories_IBP_Conex_FootValve_1461</t>
  </si>
  <si>
    <t>146110FF0101212 1 1/2"</t>
  </si>
  <si>
    <t>Válvula de Pé com Crivo 3' - Segurimax</t>
  </si>
  <si>
    <t>7</t>
  </si>
  <si>
    <t>ø65-ø65-ø65</t>
  </si>
  <si>
    <t>ø80-ø80-ø80</t>
  </si>
  <si>
    <t>4</t>
  </si>
  <si>
    <t>Ângulo</t>
  </si>
  <si>
    <t>Niple duplo de Ferro Galvanizado</t>
  </si>
  <si>
    <t>ø15-ø15</t>
  </si>
  <si>
    <t>ø80-ø80</t>
  </si>
  <si>
    <t>25</t>
  </si>
  <si>
    <t>Curva Generica para Eletroduto Corrugado PVC amarelo</t>
  </si>
  <si>
    <t>Curva ferro galvanizado</t>
  </si>
  <si>
    <t>Não Listar</t>
  </si>
  <si>
    <t>Valvula de retencao horizontal - DocolBasicos</t>
  </si>
  <si>
    <t>Válvula de retenção horizontal 2 1/2" - DocolBásicos</t>
  </si>
  <si>
    <t>Valvula de retencao vertical - DocolBasicos</t>
  </si>
  <si>
    <t>DN 60 - DN 2 1/2</t>
  </si>
  <si>
    <t>Válvula de retenção vertical 2 1/2" - DocolBásicos</t>
  </si>
  <si>
    <t>Válvula de retenção vertical 3" - DocolBásicos</t>
  </si>
  <si>
    <t>Valvula para hidrante 45 - DocolBasicos - hidrante</t>
  </si>
  <si>
    <t>2 1/2"</t>
  </si>
  <si>
    <t>Válvula para hidrante 45º 2 1/2" - DocolBásicos</t>
  </si>
  <si>
    <t>Pressostato KP</t>
  </si>
  <si>
    <t>Sirene Audivisual</t>
  </si>
  <si>
    <t>ø65-ø65</t>
  </si>
  <si>
    <t>Chave Storz Predial Dupla De Engate Rápido 2.1-2” x 1.1-2”</t>
  </si>
  <si>
    <t>Chave Storz Predial Dupla de Engate Rápido</t>
  </si>
  <si>
    <t>Cotovelo de ferro galvanizado</t>
  </si>
  <si>
    <t>22</t>
  </si>
  <si>
    <t>Projeto</t>
  </si>
  <si>
    <t>Vínculo</t>
  </si>
  <si>
    <t>Elemento</t>
  </si>
  <si>
    <t>Id do Revit</t>
  </si>
  <si>
    <t>Totais:</t>
  </si>
  <si>
    <t>BE-PMSa-MOD-INC-BARREIRA-EX-000-R00</t>
  </si>
  <si>
    <t>7236140</t>
  </si>
  <si>
    <t>7236265</t>
  </si>
  <si>
    <t>7236403</t>
  </si>
  <si>
    <t>7236678</t>
  </si>
  <si>
    <t>7236731</t>
  </si>
  <si>
    <t>7236776</t>
  </si>
  <si>
    <t>7236823</t>
  </si>
  <si>
    <t>7236027</t>
  </si>
  <si>
    <t>7236074</t>
  </si>
  <si>
    <t>7274100</t>
  </si>
  <si>
    <t>7230217</t>
  </si>
  <si>
    <t>7194150</t>
  </si>
  <si>
    <t>7194220</t>
  </si>
  <si>
    <t>7194373</t>
  </si>
  <si>
    <t>7194575</t>
  </si>
  <si>
    <t>7194721</t>
  </si>
  <si>
    <t>7194784</t>
  </si>
  <si>
    <t>7173285</t>
  </si>
  <si>
    <t>7186757</t>
  </si>
  <si>
    <t>7235543</t>
  </si>
  <si>
    <t>7193855</t>
  </si>
  <si>
    <t>7193938</t>
  </si>
  <si>
    <t>7188295</t>
  </si>
  <si>
    <t>7188493</t>
  </si>
  <si>
    <t>7189339</t>
  </si>
  <si>
    <t>7189418</t>
  </si>
  <si>
    <t>Acionador Manual do Sistema de Alarme</t>
  </si>
  <si>
    <t>7214191</t>
  </si>
  <si>
    <t>7220954</t>
  </si>
  <si>
    <t>7216542</t>
  </si>
  <si>
    <t>7217474</t>
  </si>
  <si>
    <t>7217484</t>
  </si>
  <si>
    <t>7232486</t>
  </si>
  <si>
    <t>7222421</t>
  </si>
  <si>
    <t>7206817</t>
  </si>
  <si>
    <t>7213304</t>
  </si>
  <si>
    <t>7213455</t>
  </si>
  <si>
    <t>7206823</t>
  </si>
  <si>
    <t>7206825</t>
  </si>
  <si>
    <t>7206829</t>
  </si>
  <si>
    <t>7206831</t>
  </si>
  <si>
    <t>7206836</t>
  </si>
  <si>
    <t>7206838</t>
  </si>
  <si>
    <t>7206841</t>
  </si>
  <si>
    <t>7206866</t>
  </si>
  <si>
    <t>7206870</t>
  </si>
  <si>
    <t>7206876</t>
  </si>
  <si>
    <t>7206887</t>
  </si>
  <si>
    <t>7206891</t>
  </si>
  <si>
    <t>7206749</t>
  </si>
  <si>
    <t>7206854</t>
  </si>
  <si>
    <t>7206751</t>
  </si>
  <si>
    <t>7206754</t>
  </si>
  <si>
    <t>7206759</t>
  </si>
  <si>
    <t>7206775</t>
  </si>
  <si>
    <t>7206833</t>
  </si>
  <si>
    <t>7206760</t>
  </si>
  <si>
    <t>7397603</t>
  </si>
  <si>
    <t>7395619</t>
  </si>
  <si>
    <t>7389888</t>
  </si>
  <si>
    <t>7198462</t>
  </si>
  <si>
    <t>7200841</t>
  </si>
  <si>
    <t>7200865</t>
  </si>
  <si>
    <t>7201001</t>
  </si>
  <si>
    <t>7201291</t>
  </si>
  <si>
    <t>7201803</t>
  </si>
  <si>
    <t>7202009</t>
  </si>
  <si>
    <t>7202713</t>
  </si>
  <si>
    <t>7202733</t>
  </si>
  <si>
    <t>7203469</t>
  </si>
  <si>
    <t>7203479</t>
  </si>
  <si>
    <t>7203834</t>
  </si>
  <si>
    <t>7206752</t>
  </si>
  <si>
    <t>7206755</t>
  </si>
  <si>
    <t>7206776</t>
  </si>
  <si>
    <t>7206788</t>
  </si>
  <si>
    <t>7206791</t>
  </si>
  <si>
    <t>7206794</t>
  </si>
  <si>
    <t>7206796</t>
  </si>
  <si>
    <t>7206803</t>
  </si>
  <si>
    <t>7206807</t>
  </si>
  <si>
    <t>7206811</t>
  </si>
  <si>
    <t>7206848</t>
  </si>
  <si>
    <t>7206914</t>
  </si>
  <si>
    <t>7204679</t>
  </si>
  <si>
    <t>7204691</t>
  </si>
  <si>
    <t>7205031</t>
  </si>
  <si>
    <t>7231589</t>
  </si>
  <si>
    <t>7231599</t>
  </si>
  <si>
    <t>7231811</t>
  </si>
  <si>
    <t>7231827</t>
  </si>
  <si>
    <t>7229170</t>
  </si>
  <si>
    <t>7229502</t>
  </si>
  <si>
    <t>7229536</t>
  </si>
  <si>
    <t>7267853</t>
  </si>
  <si>
    <t>7267872</t>
  </si>
  <si>
    <t>7220020</t>
  </si>
  <si>
    <t>7219887</t>
  </si>
  <si>
    <t>7190881</t>
  </si>
  <si>
    <t>7194469</t>
  </si>
  <si>
    <t>7185606</t>
  </si>
  <si>
    <t>7186690</t>
  </si>
  <si>
    <t>7191189</t>
  </si>
  <si>
    <t>7191309</t>
  </si>
  <si>
    <t>7193980</t>
  </si>
  <si>
    <t>7194193</t>
  </si>
  <si>
    <t>7194346</t>
  </si>
  <si>
    <t>7194356</t>
  </si>
  <si>
    <t>7194461</t>
  </si>
  <si>
    <t>7194622</t>
  </si>
  <si>
    <t>7194632</t>
  </si>
  <si>
    <t>7194637</t>
  </si>
  <si>
    <t>7194770</t>
  </si>
  <si>
    <t>7194779</t>
  </si>
  <si>
    <t>7194791</t>
  </si>
  <si>
    <t>7195232</t>
  </si>
  <si>
    <t>7173477</t>
  </si>
  <si>
    <t>7185641</t>
  </si>
  <si>
    <t>7185660</t>
  </si>
  <si>
    <t>7185666</t>
  </si>
  <si>
    <t>7185686</t>
  </si>
  <si>
    <t>7185709</t>
  </si>
  <si>
    <t>7185798</t>
  </si>
  <si>
    <t>7185823</t>
  </si>
  <si>
    <t>7185830</t>
  </si>
  <si>
    <t>7185842</t>
  </si>
  <si>
    <t>7185873</t>
  </si>
  <si>
    <t>7185907</t>
  </si>
  <si>
    <t>7193522</t>
  </si>
  <si>
    <t>7193805</t>
  </si>
  <si>
    <t>7193972</t>
  </si>
  <si>
    <t>7194062</t>
  </si>
  <si>
    <t>7475838</t>
  </si>
  <si>
    <t>7189453</t>
  </si>
  <si>
    <t>7189458</t>
  </si>
  <si>
    <t>7189468</t>
  </si>
  <si>
    <t>7189473</t>
  </si>
  <si>
    <t>7189478</t>
  </si>
  <si>
    <t>7187931</t>
  </si>
  <si>
    <t>7188019</t>
  </si>
  <si>
    <t>7188060</t>
  </si>
  <si>
    <t>7188112</t>
  </si>
  <si>
    <t>7188141</t>
  </si>
  <si>
    <t>7194953</t>
  </si>
  <si>
    <t>7194966</t>
  </si>
  <si>
    <t>7195355</t>
  </si>
  <si>
    <t>7195360</t>
  </si>
  <si>
    <t>7193829</t>
  </si>
  <si>
    <t>7475885</t>
  </si>
  <si>
    <t>7188260</t>
  </si>
  <si>
    <t>7189960</t>
  </si>
  <si>
    <t>7190135</t>
  </si>
  <si>
    <t>7190289</t>
  </si>
  <si>
    <t>7190509</t>
  </si>
  <si>
    <t>7190527</t>
  </si>
  <si>
    <t>7190617</t>
  </si>
  <si>
    <t>7222609</t>
  </si>
  <si>
    <t>7390207</t>
  </si>
  <si>
    <t>7390237</t>
  </si>
  <si>
    <t>7273038</t>
  </si>
  <si>
    <t>7232018</t>
  </si>
  <si>
    <t>7387722</t>
  </si>
  <si>
    <t>7221282</t>
  </si>
  <si>
    <t>7215184</t>
  </si>
  <si>
    <t>7216792</t>
  </si>
  <si>
    <t>7217162</t>
  </si>
  <si>
    <t>7217479</t>
  </si>
  <si>
    <t>7219488</t>
  </si>
  <si>
    <t>7219623</t>
  </si>
  <si>
    <t>7206762</t>
  </si>
  <si>
    <t>7206765</t>
  </si>
  <si>
    <t>7206772</t>
  </si>
  <si>
    <t>7206805</t>
  </si>
  <si>
    <t>7206813</t>
  </si>
  <si>
    <t>7206815</t>
  </si>
  <si>
    <t>7206818</t>
  </si>
  <si>
    <t>7206850</t>
  </si>
  <si>
    <t>7206852</t>
  </si>
  <si>
    <t>7206855</t>
  </si>
  <si>
    <t>7206857</t>
  </si>
  <si>
    <t>7206909</t>
  </si>
  <si>
    <t>7235933</t>
  </si>
  <si>
    <t>7477173</t>
  </si>
  <si>
    <t>7477163</t>
  </si>
  <si>
    <t>7477105</t>
  </si>
  <si>
    <t>7189102</t>
  </si>
  <si>
    <t>7194338</t>
  </si>
  <si>
    <t>7194515</t>
  </si>
  <si>
    <t>7194653</t>
  </si>
  <si>
    <t>7195113</t>
  </si>
  <si>
    <t>7171216</t>
  </si>
  <si>
    <t>7173516</t>
  </si>
  <si>
    <t>7186421</t>
  </si>
  <si>
    <t>7190315</t>
  </si>
  <si>
    <t>7190398</t>
  </si>
  <si>
    <t>7190406</t>
  </si>
  <si>
    <t>7193913</t>
  </si>
  <si>
    <t>7188581</t>
  </si>
  <si>
    <t>7189494</t>
  </si>
  <si>
    <t>7189599</t>
  </si>
  <si>
    <t>7188178</t>
  </si>
  <si>
    <t>7189381</t>
  </si>
  <si>
    <t>7194205</t>
  </si>
  <si>
    <t>7194699</t>
  </si>
  <si>
    <t>7194762</t>
  </si>
  <si>
    <t>7194781</t>
  </si>
  <si>
    <t>7194790</t>
  </si>
  <si>
    <t>7186252</t>
  </si>
  <si>
    <t>7190000</t>
  </si>
  <si>
    <t>7189159</t>
  </si>
  <si>
    <t>7189298</t>
  </si>
  <si>
    <t>7189827</t>
  </si>
  <si>
    <t>7189870</t>
  </si>
  <si>
    <t>7189923</t>
  </si>
  <si>
    <t>7189945</t>
  </si>
  <si>
    <t>7194662</t>
  </si>
  <si>
    <t>7194685</t>
  </si>
  <si>
    <t>7187137</t>
  </si>
  <si>
    <t>7188425</t>
  </si>
  <si>
    <t>7188459</t>
  </si>
  <si>
    <t>7189400</t>
  </si>
  <si>
    <t>7188155</t>
  </si>
  <si>
    <t>7194842</t>
  </si>
  <si>
    <t>7194088</t>
  </si>
  <si>
    <t>7187790</t>
  </si>
  <si>
    <t>7190160</t>
  </si>
  <si>
    <t>7190302</t>
  </si>
  <si>
    <t>7188406</t>
  </si>
  <si>
    <t>7189320</t>
  </si>
  <si>
    <t>7189774</t>
  </si>
  <si>
    <t>7194900</t>
  </si>
  <si>
    <t>7194073</t>
  </si>
  <si>
    <t>7188277</t>
  </si>
  <si>
    <t>7230609</t>
  </si>
  <si>
    <t>7194474</t>
  </si>
  <si>
    <t>7186120</t>
  </si>
  <si>
    <t>7186695</t>
  </si>
  <si>
    <t>7191194</t>
  </si>
  <si>
    <t>7191314</t>
  </si>
  <si>
    <t>7193985</t>
  </si>
  <si>
    <t>7194475</t>
  </si>
  <si>
    <t>7186129</t>
  </si>
  <si>
    <t>7186696</t>
  </si>
  <si>
    <t>7191195</t>
  </si>
  <si>
    <t>7191315</t>
  </si>
  <si>
    <t>7193986</t>
  </si>
  <si>
    <t>7230446</t>
  </si>
  <si>
    <t>7236142</t>
  </si>
  <si>
    <t>7236267</t>
  </si>
  <si>
    <t>7236405</t>
  </si>
  <si>
    <t>7236680</t>
  </si>
  <si>
    <t>7236733</t>
  </si>
  <si>
    <t>7236778</t>
  </si>
  <si>
    <t>7236825</t>
  </si>
  <si>
    <t>7236029</t>
  </si>
  <si>
    <t>7230216</t>
  </si>
  <si>
    <t>7194149</t>
  </si>
  <si>
    <t>7194219</t>
  </si>
  <si>
    <t>7194372</t>
  </si>
  <si>
    <t>7194574</t>
  </si>
  <si>
    <t>7194720</t>
  </si>
  <si>
    <t>7194783</t>
  </si>
  <si>
    <t>7236076</t>
  </si>
  <si>
    <t>7173284</t>
  </si>
  <si>
    <t>7186756</t>
  </si>
  <si>
    <t>7235542</t>
  </si>
  <si>
    <t>7193854</t>
  </si>
  <si>
    <t>7193937</t>
  </si>
  <si>
    <t>7188294</t>
  </si>
  <si>
    <t>7188492</t>
  </si>
  <si>
    <t>7188664</t>
  </si>
  <si>
    <t>7189338</t>
  </si>
  <si>
    <t>7189417</t>
  </si>
  <si>
    <t>7194473</t>
  </si>
  <si>
    <t>7186108</t>
  </si>
  <si>
    <t>7186694</t>
  </si>
  <si>
    <t>7191193</t>
  </si>
  <si>
    <t>7191313</t>
  </si>
  <si>
    <t>7193984</t>
  </si>
  <si>
    <t>7236141</t>
  </si>
  <si>
    <t>7236266</t>
  </si>
  <si>
    <t>7236404</t>
  </si>
  <si>
    <t>7236679</t>
  </si>
  <si>
    <t>7236732</t>
  </si>
  <si>
    <t>7236777</t>
  </si>
  <si>
    <t>7236824</t>
  </si>
  <si>
    <t>7236028</t>
  </si>
  <si>
    <t>7230215</t>
  </si>
  <si>
    <t>7194148</t>
  </si>
  <si>
    <t>7194218</t>
  </si>
  <si>
    <t>7194371</t>
  </si>
  <si>
    <t>7194573</t>
  </si>
  <si>
    <t>7194719</t>
  </si>
  <si>
    <t>7194782</t>
  </si>
  <si>
    <t>7236075</t>
  </si>
  <si>
    <t>7173283</t>
  </si>
  <si>
    <t>7186755</t>
  </si>
  <si>
    <t>7235541</t>
  </si>
  <si>
    <t>7193853</t>
  </si>
  <si>
    <t>7193936</t>
  </si>
  <si>
    <t>7188293</t>
  </si>
  <si>
    <t>7188491</t>
  </si>
  <si>
    <t>7188663</t>
  </si>
  <si>
    <t>7189337</t>
  </si>
  <si>
    <t>7189416</t>
  </si>
  <si>
    <t>7237263</t>
  </si>
  <si>
    <t>7237763</t>
  </si>
  <si>
    <t>7390238</t>
  </si>
  <si>
    <t>7272723</t>
  </si>
  <si>
    <t>7272921</t>
  </si>
  <si>
    <t>7273003</t>
  </si>
  <si>
    <t>7273039</t>
  </si>
  <si>
    <t>7232019</t>
  </si>
  <si>
    <t>7232038</t>
  </si>
  <si>
    <t>7232046</t>
  </si>
  <si>
    <t>7232055</t>
  </si>
  <si>
    <t>7232064</t>
  </si>
  <si>
    <t>7232099</t>
  </si>
  <si>
    <t>7385714</t>
  </si>
  <si>
    <t>7386475</t>
  </si>
  <si>
    <t>7387723</t>
  </si>
  <si>
    <t>7398771</t>
  </si>
  <si>
    <t>7398772</t>
  </si>
  <si>
    <t>7269984</t>
  </si>
  <si>
    <t>7271103</t>
  </si>
  <si>
    <t>7271832</t>
  </si>
  <si>
    <t>7221256</t>
  </si>
  <si>
    <t>7221283</t>
  </si>
  <si>
    <t>7221705</t>
  </si>
  <si>
    <t>7222181</t>
  </si>
  <si>
    <t>7222378</t>
  </si>
  <si>
    <t>7215090</t>
  </si>
  <si>
    <t>7215185</t>
  </si>
  <si>
    <t>7216050</t>
  </si>
  <si>
    <t>7216199</t>
  </si>
  <si>
    <t>7216200</t>
  </si>
  <si>
    <t>7216545</t>
  </si>
  <si>
    <t>7216760</t>
  </si>
  <si>
    <t>7216793</t>
  </si>
  <si>
    <t>7216844</t>
  </si>
  <si>
    <t>7216927</t>
  </si>
  <si>
    <t>7217476</t>
  </si>
  <si>
    <t>7217480</t>
  </si>
  <si>
    <t>7217486</t>
  </si>
  <si>
    <t>7217489</t>
  </si>
  <si>
    <t>7217492</t>
  </si>
  <si>
    <t>7217500</t>
  </si>
  <si>
    <t>7218041</t>
  </si>
  <si>
    <t>7218119</t>
  </si>
  <si>
    <t>7219355</t>
  </si>
  <si>
    <t>7219596</t>
  </si>
  <si>
    <t>7206770</t>
  </si>
  <si>
    <t>7206774</t>
  </si>
  <si>
    <t>7206750</t>
  </si>
  <si>
    <t>7206809</t>
  </si>
  <si>
    <t>7206913</t>
  </si>
  <si>
    <t>7213703</t>
  </si>
  <si>
    <t>7395618</t>
  </si>
  <si>
    <t>7389887</t>
  </si>
  <si>
    <t>7201290</t>
  </si>
  <si>
    <t>7206790</t>
  </si>
  <si>
    <t>7231184</t>
  </si>
  <si>
    <t>7231869</t>
  </si>
  <si>
    <t>7219876</t>
  </si>
  <si>
    <t>7213336</t>
  </si>
  <si>
    <t>7206821</t>
  </si>
  <si>
    <t>7206840</t>
  </si>
  <si>
    <t>7206764</t>
  </si>
  <si>
    <t>7206767</t>
  </si>
  <si>
    <t>7206768</t>
  </si>
  <si>
    <t>7206769</t>
  </si>
  <si>
    <t>7206844</t>
  </si>
  <si>
    <t>7206846</t>
  </si>
  <si>
    <t>7206889</t>
  </si>
  <si>
    <t>7206893</t>
  </si>
  <si>
    <t>7237381</t>
  </si>
  <si>
    <t>7237860</t>
  </si>
  <si>
    <t>7493174</t>
  </si>
  <si>
    <t>7389984</t>
  </si>
  <si>
    <t>7390154</t>
  </si>
  <si>
    <t>7390247</t>
  </si>
  <si>
    <t>7272733</t>
  </si>
  <si>
    <t>7273044</t>
  </si>
  <si>
    <t>7273258</t>
  </si>
  <si>
    <t>7232052</t>
  </si>
  <si>
    <t>7232061</t>
  </si>
  <si>
    <t>7385724</t>
  </si>
  <si>
    <t>7398775</t>
  </si>
  <si>
    <t>7398787</t>
  </si>
  <si>
    <t>7398789</t>
  </si>
  <si>
    <t>7271508</t>
  </si>
  <si>
    <t>7222192</t>
  </si>
  <si>
    <t>7222538</t>
  </si>
  <si>
    <t>7216207</t>
  </si>
  <si>
    <t>7216802</t>
  </si>
  <si>
    <t>7218575</t>
  </si>
  <si>
    <t>7219318</t>
  </si>
  <si>
    <t>7219494</t>
  </si>
  <si>
    <t>7219629</t>
  </si>
  <si>
    <t>7219691</t>
  </si>
  <si>
    <t>7206820</t>
  </si>
  <si>
    <t>7206757</t>
  </si>
  <si>
    <t>7206758</t>
  </si>
  <si>
    <t>7206798</t>
  </si>
  <si>
    <t>7194472</t>
  </si>
  <si>
    <t>7185609</t>
  </si>
  <si>
    <t>7186693</t>
  </si>
  <si>
    <t>7191192</t>
  </si>
  <si>
    <t>7191312</t>
  </si>
  <si>
    <t>7193983</t>
  </si>
  <si>
    <t>7206771</t>
  </si>
  <si>
    <t>Sirene Audiovisual</t>
  </si>
  <si>
    <t>7232448</t>
  </si>
  <si>
    <t>7214355</t>
  </si>
  <si>
    <t>7220991</t>
  </si>
  <si>
    <t>7216543</t>
  </si>
  <si>
    <t>7217475</t>
  </si>
  <si>
    <t>7217485</t>
  </si>
  <si>
    <t>7206778</t>
  </si>
  <si>
    <t>7206801</t>
  </si>
  <si>
    <t>7194470</t>
  </si>
  <si>
    <t>7194471</t>
  </si>
  <si>
    <t>7185607</t>
  </si>
  <si>
    <t>7185608</t>
  </si>
  <si>
    <t>7186691</t>
  </si>
  <si>
    <t>7186692</t>
  </si>
  <si>
    <t>7191190</t>
  </si>
  <si>
    <t>7191191</t>
  </si>
  <si>
    <t>7191310</t>
  </si>
  <si>
    <t>7191311</t>
  </si>
  <si>
    <t>7193981</t>
  </si>
  <si>
    <t>7193982</t>
  </si>
  <si>
    <t>7213316</t>
  </si>
  <si>
    <t>7213463</t>
  </si>
  <si>
    <t>7206827</t>
  </si>
  <si>
    <t>7206834</t>
  </si>
  <si>
    <t>7206859</t>
  </si>
  <si>
    <t>7206861</t>
  </si>
  <si>
    <t>7206863</t>
  </si>
  <si>
    <t>7206911</t>
  </si>
  <si>
    <t>7397609</t>
  </si>
  <si>
    <t>7395624</t>
  </si>
  <si>
    <t>7200871</t>
  </si>
  <si>
    <t>7201356</t>
  </si>
  <si>
    <t>7201811</t>
  </si>
  <si>
    <t>7202143</t>
  </si>
  <si>
    <t>7203477</t>
  </si>
  <si>
    <t>7206786</t>
  </si>
  <si>
    <t>7206799</t>
  </si>
  <si>
    <t>7206885</t>
  </si>
  <si>
    <t>7206895</t>
  </si>
  <si>
    <t>7206897</t>
  </si>
  <si>
    <t>7206917</t>
  </si>
  <si>
    <t>7204689</t>
  </si>
  <si>
    <t>7204697</t>
  </si>
  <si>
    <t>7204734</t>
  </si>
  <si>
    <t>7231597</t>
  </si>
  <si>
    <t>7231607</t>
  </si>
  <si>
    <t>7231673</t>
  </si>
  <si>
    <t>7267881</t>
  </si>
  <si>
    <t>7268004</t>
  </si>
  <si>
    <t>7220028</t>
  </si>
  <si>
    <t>7191006</t>
  </si>
</sst>
</file>

<file path=xl/styles.xml><?xml version="1.0" encoding="utf-8"?>
<styleSheet xmlns="http://schemas.openxmlformats.org/spreadsheetml/2006/main">
  <numFmts count="0"/>
  <fonts count="5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</fonts>
  <fills count="9">
    <fill>
      <patternFill patternType="none"/>
    </fill>
    <fill>
      <patternFill patternType="gray125"/>
    </fill>
    <fill>
      <patternFill patternType="solid">
        <fgColor rgb="FFD6D6D6" tint="0"/>
      </patternFill>
    </fill>
    <fill>
      <patternFill patternType="solid">
        <fgColor rgb="FFD8ECF6" tint="0"/>
      </patternFill>
    </fill>
    <fill>
      <patternFill patternType="solid">
        <fgColor rgb="FFDFF0D8" tint="0"/>
      </patternFill>
    </fill>
    <fill>
      <patternFill patternType="solid">
        <fgColor rgb="FFFCF8E3" tint="0"/>
      </patternFill>
    </fill>
    <fill>
      <patternFill patternType="solid">
        <fgColor rgb="FFA9C1EC" tint="0"/>
      </patternFill>
    </fill>
    <fill>
      <patternFill patternType="solid">
        <fgColor rgb="FFD9E1F2" tint="0"/>
      </patternFill>
    </fill>
    <fill>
      <patternFill patternType="solid">
        <fgColor rgb="FFEDEDED" tint="0"/>
      </patternFill>
    </fill>
  </fills>
  <borders count="2">
    <border>
      <left/>
      <right/>
      <top/>
      <bottom/>
      <diagonal/>
    </border>
    <border>
      <left style="thin">
        <color rgb="FFCCCCCC" tint="0"/>
      </left>
      <right style="thin">
        <color rgb="FFCCCCCC" tint="0"/>
      </right>
      <top style="thin">
        <color rgb="FFCCCCCC" tint="0"/>
      </top>
      <bottom style="thin">
        <color rgb="FFCCCCCC" tint="0"/>
      </bottom>
      <diagonal/>
    </border>
  </borders>
  <cellStyleXfs count="8">
    <xf numFmtId="0" fontId="0"/>
    <xf numFmtId="0" fontId="1">
      <alignment wrapText="1"/>
    </xf>
    <xf numFmtId="0" fontId="1">
      <alignment horizontal="left" vertical="center"/>
    </xf>
    <xf numFmtId="0" fontId="0">
      <alignment wrapText="1"/>
    </xf>
    <xf numFmtId="0" fontId="3">
      <alignment wrapText="1"/>
    </xf>
    <xf numFmtId="0" fontId="4">
      <alignment horizontal="center" vertical="center"/>
    </xf>
    <xf numFmtId="0" fontId="3">
      <alignment horizontal="center" wrapText="1"/>
    </xf>
    <xf numFmtId="0" fontId="2">
      <alignment horizontal="center" wrapText="1"/>
    </xf>
  </cellStyleXfs>
  <cellXfs count="26">
    <xf numFmtId="0" fontId="0"/>
    <xf numFmtId="0" applyNumberFormat="1" fontId="1" applyFont="1" xfId="1">
      <alignment wrapText="1"/>
    </xf>
    <xf numFmtId="0" applyNumberFormat="1" fontId="1" applyFont="1" xfId="2">
      <alignment horizontal="left" vertical="center"/>
    </xf>
    <xf numFmtId="0" applyNumberFormat="1" fontId="0" applyFont="1" xfId="3">
      <alignment wrapText="1"/>
    </xf>
    <xf numFmtId="0" applyNumberFormat="1" fontId="3" applyFont="1" xfId="4">
      <alignment wrapText="1"/>
    </xf>
    <xf numFmtId="0" applyNumberFormat="1" fontId="4" applyFont="1" xfId="5">
      <alignment horizontal="center" vertical="center"/>
    </xf>
    <xf numFmtId="0" applyNumberFormat="1" fontId="3" applyFont="1" xfId="6">
      <alignment horizontal="center" wrapText="1"/>
    </xf>
    <xf numFmtId="0" applyNumberFormat="1" fontId="2" applyFont="1" xfId="7">
      <alignment horizontal="center" wrapText="1"/>
    </xf>
    <xf numFmtId="0" applyNumberFormat="1" fontId="2" applyFont="1" xfId="7">
      <alignment horizontal="center" vertical="center" wrapText="1"/>
    </xf>
    <xf numFmtId="0" applyNumberFormat="1" fontId="2" applyFont="1" fillId="2" applyFill="1" borderId="1" applyBorder="1" xfId="7">
      <alignment horizontal="center" vertical="center" wrapText="1"/>
    </xf>
    <xf numFmtId="0" applyNumberFormat="1" fontId="1" applyFont="1" fillId="3" applyFill="1" borderId="1" applyBorder="1" xfId="1">
      <alignment wrapText="1"/>
    </xf>
    <xf numFmtId="0" applyNumberFormat="1" fontId="0" applyFont="1" fillId="3" applyFill="1" borderId="1" applyBorder="1" xfId="0"/>
    <xf numFmtId="0" applyNumberFormat="1" fontId="1" applyFont="1" fillId="4" applyFill="1" borderId="1" applyBorder="1" xfId="1">
      <alignment wrapText="1"/>
    </xf>
    <xf numFmtId="0" applyNumberFormat="1" fontId="1" applyFont="1" fillId="4" applyFill="1" borderId="1" applyBorder="1" xfId="1">
      <alignment horizontal="right" wrapText="1"/>
    </xf>
    <xf numFmtId="0" applyNumberFormat="1" fontId="1" applyFont="1" fillId="5" applyFill="1" borderId="1" applyBorder="1" xfId="1">
      <alignment wrapText="1"/>
    </xf>
    <xf numFmtId="0" applyNumberFormat="1" fontId="1" applyFont="1" fillId="5" applyFill="1" borderId="1" applyBorder="1" xfId="1">
      <alignment horizontal="right" wrapText="1"/>
    </xf>
    <xf numFmtId="0" applyNumberFormat="1" fontId="2" applyFont="1" fillId="6" applyFill="1" borderId="1" applyBorder="1" xfId="7">
      <alignment horizontal="center" wrapText="1"/>
    </xf>
    <xf numFmtId="0" applyNumberFormat="1" fontId="0" applyFont="1" fillId="7" applyFill="1" borderId="1" applyBorder="1" xfId="0">
      <alignment horizontal="center"/>
    </xf>
    <xf numFmtId="0" applyNumberFormat="1" fontId="0" applyFont="1" borderId="1" applyBorder="1" xfId="0"/>
    <xf numFmtId="0" applyNumberFormat="1" fontId="1" applyFont="1" borderId="1" applyBorder="1" xfId="1">
      <alignment wrapText="1"/>
    </xf>
    <xf numFmtId="0" applyNumberFormat="1" fontId="2" applyFont="1" fillId="2" applyFill="1" borderId="1" applyBorder="1" xfId="7">
      <alignment horizontal="center" wrapText="1"/>
    </xf>
    <xf numFmtId="0" applyNumberFormat="1" fontId="0" applyFont="1" fillId="2" applyFill="1" borderId="1" applyBorder="1" xfId="0"/>
    <xf numFmtId="0" applyNumberFormat="1" fontId="2" applyFont="1" fillId="8" applyFill="1" borderId="1" applyBorder="1" xfId="7">
      <alignment horizontal="center" wrapText="1"/>
    </xf>
    <xf numFmtId="0" applyNumberFormat="1" fontId="0" applyFont="1" fillId="8" applyFill="1" borderId="1" applyBorder="1" xfId="3">
      <alignment wrapText="1"/>
    </xf>
    <xf numFmtId="0" applyNumberFormat="1" fontId="0" applyFont="1" fillId="2" applyFill="1" borderId="1" applyBorder="1" xfId="3">
      <alignment wrapText="1"/>
    </xf>
    <xf numFmtId="0" applyNumberFormat="1" fontId="0" applyFont="1" fillId="8" applyFill="1" borderId="1" applyBorder="1" xfId="3">
      <alignment horizontal="center" wrapText="1"/>
    </xf>
  </cellXfs>
  <cellStyles count="8">
    <cellStyle name="Normal" xfId="0" builtinId="0"/>
    <cellStyle name="styleRegular" xfId="1"/>
    <cellStyle name="styleRegular9UR" xfId="2"/>
    <cellStyle name="styleRegular11" xfId="3"/>
    <cellStyle name="styleBold" xfId="4"/>
    <cellStyle name="styleBold14UR" xfId="5"/>
    <cellStyle name="styleBoldRegular" xfId="6"/>
    <cellStyle name="styleBold11" xfId="7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worksheet" Target="worksheets/sheet39.xml"/><Relationship Id="rId41" Type="http://schemas.openxmlformats.org/officeDocument/2006/relationships/worksheet" Target="worksheets/sheet40.xml"/><Relationship Id="rId42" Type="http://schemas.openxmlformats.org/officeDocument/2006/relationships/worksheet" Target="worksheets/sheet41.xml"/><Relationship Id="rId43" Type="http://schemas.openxmlformats.org/officeDocument/2006/relationships/worksheet" Target="worksheets/sheet42.xml"/><Relationship Id="rId44" Type="http://schemas.openxmlformats.org/officeDocument/2006/relationships/worksheet" Target="worksheets/sheet43.xml"/><Relationship Id="rId45" Type="http://schemas.openxmlformats.org/officeDocument/2006/relationships/worksheet" Target="worksheets/sheet44.xml"/><Relationship Id="rId46" Type="http://schemas.openxmlformats.org/officeDocument/2006/relationships/worksheet" Target="worksheets/sheet45.xml"/><Relationship Id="rId47" Type="http://schemas.openxmlformats.org/officeDocument/2006/relationships/worksheet" Target="worksheets/sheet46.xml"/><Relationship Id="rId48" Type="http://schemas.openxmlformats.org/officeDocument/2006/relationships/worksheet" Target="worksheets/sheet47.xml"/><Relationship Id="rId49" Type="http://schemas.openxmlformats.org/officeDocument/2006/relationships/worksheet" Target="worksheets/sheet48.xml"/><Relationship Id="rId50" Type="http://schemas.openxmlformats.org/officeDocument/2006/relationships/worksheet" Target="worksheets/sheet49.xml"/><Relationship Id="rId51" Type="http://schemas.openxmlformats.org/officeDocument/2006/relationships/worksheet" Target="worksheets/sheet50.xml"/><Relationship Id="rId52" Type="http://schemas.openxmlformats.org/officeDocument/2006/relationships/worksheet" Target="worksheets/sheet51.xml"/><Relationship Id="rId53" Type="http://schemas.openxmlformats.org/officeDocument/2006/relationships/worksheet" Target="worksheets/sheet52.xml"/><Relationship Id="rId54" Type="http://schemas.openxmlformats.org/officeDocument/2006/relationships/worksheet" Target="worksheets/sheet53.xml"/><Relationship Id="rId55" Type="http://schemas.openxmlformats.org/officeDocument/2006/relationships/worksheet" Target="worksheets/sheet54.xml"/><Relationship Id="rId56" Type="http://schemas.openxmlformats.org/officeDocument/2006/relationships/worksheet" Target="worksheets/sheet55.xml"/><Relationship Id="rId57" Type="http://schemas.openxmlformats.org/officeDocument/2006/relationships/worksheet" Target="worksheets/sheet56.xml"/><Relationship Id="rId58" Type="http://schemas.openxmlformats.org/officeDocument/2006/relationships/worksheet" Target="worksheets/sheet57.xml"/><Relationship Id="rId59" Type="http://schemas.openxmlformats.org/officeDocument/2006/relationships/worksheet" Target="worksheets/sheet58.xml"/><Relationship Id="rId60" Type="http://schemas.openxmlformats.org/officeDocument/2006/relationships/worksheet" Target="worksheets/sheet59.xml"/><Relationship Id="rId61" Type="http://schemas.openxmlformats.org/officeDocument/2006/relationships/worksheet" Target="worksheets/sheet60.xml"/><Relationship Id="rId62" Type="http://schemas.openxmlformats.org/officeDocument/2006/relationships/worksheet" Target="worksheets/sheet61.xml"/><Relationship Id="rId63" Type="http://schemas.openxmlformats.org/officeDocument/2006/relationships/worksheet" Target="worksheets/sheet62.xml"/><Relationship Id="rId64" Type="http://schemas.openxmlformats.org/officeDocument/2006/relationships/worksheet" Target="worksheets/sheet63.xml"/><Relationship Id="rId65" Type="http://schemas.openxmlformats.org/officeDocument/2006/relationships/worksheet" Target="worksheets/sheet64.xml"/><Relationship Id="rId66" Type="http://schemas.openxmlformats.org/officeDocument/2006/relationships/worksheet" Target="worksheets/sheet65.xml"/><Relationship Id="rId67" Type="http://schemas.openxmlformats.org/officeDocument/2006/relationships/worksheet" Target="worksheets/sheet66.xml"/><Relationship Id="rId68" Type="http://schemas.openxmlformats.org/officeDocument/2006/relationships/worksheet" Target="worksheets/sheet67.xml"/><Relationship Id="rId69" Type="http://schemas.openxmlformats.org/officeDocument/2006/relationships/worksheet" Target="worksheets/sheet68.xml"/><Relationship Id="rId70" Type="http://schemas.openxmlformats.org/officeDocument/2006/relationships/worksheet" Target="worksheets/sheet69.xml"/><Relationship Id="rId71" Type="http://schemas.openxmlformats.org/officeDocument/2006/relationships/worksheet" Target="worksheets/sheet70.xml"/><Relationship Id="rId72" Type="http://schemas.openxmlformats.org/officeDocument/2006/relationships/worksheet" Target="worksheets/sheet71.xml"/><Relationship Id="rId73" Type="http://schemas.openxmlformats.org/officeDocument/2006/relationships/worksheet" Target="worksheets/sheet72.xml"/><Relationship Id="rId74" Type="http://schemas.openxmlformats.org/officeDocument/2006/relationships/worksheet" Target="worksheets/sheet73.xml"/><Relationship Id="rId75" Type="http://schemas.openxmlformats.org/officeDocument/2006/relationships/worksheet" Target="worksheets/sheet74.xml"/><Relationship Id="rId76" Type="http://schemas.openxmlformats.org/officeDocument/2006/relationships/worksheet" Target="worksheets/sheet75.xml"/><Relationship Id="rId77" Type="http://schemas.openxmlformats.org/officeDocument/2006/relationships/worksheet" Target="worksheets/sheet76.xml"/><Relationship Id="rId78" Type="http://schemas.openxmlformats.org/officeDocument/2006/relationships/worksheet" Target="worksheets/sheet77.xml"/><Relationship Id="rId79" Type="http://schemas.openxmlformats.org/officeDocument/2006/relationships/worksheet" Target="worksheets/sheet78.xml"/><Relationship Id="rId80" Type="http://schemas.openxmlformats.org/officeDocument/2006/relationships/worksheet" Target="worksheets/sheet79.xml"/><Relationship Id="rId81" Type="http://schemas.openxmlformats.org/officeDocument/2006/relationships/worksheet" Target="worksheets/sheet80.xml"/><Relationship Id="rId82" Type="http://schemas.openxmlformats.org/officeDocument/2006/relationships/worksheet" Target="worksheets/sheet81.xml"/><Relationship Id="rId83" Type="http://schemas.openxmlformats.org/officeDocument/2006/relationships/worksheet" Target="worksheets/sheet82.xml"/><Relationship Id="rId84" Type="http://schemas.openxmlformats.org/officeDocument/2006/relationships/worksheet" Target="worksheets/sheet83.xml"/><Relationship Id="rId85" Type="http://schemas.openxmlformats.org/officeDocument/2006/relationships/worksheet" Target="worksheets/sheet84.xml"/><Relationship Id="rId86" Type="http://schemas.openxmlformats.org/officeDocument/2006/relationships/worksheet" Target="worksheets/sheet85.xml"/><Relationship Id="rId87" Type="http://schemas.openxmlformats.org/officeDocument/2006/relationships/worksheet" Target="worksheets/sheet86.xml"/><Relationship Id="rId88" Type="http://schemas.openxmlformats.org/officeDocument/2006/relationships/worksheet" Target="worksheets/sheet87.xml"/><Relationship Id="rId89" Type="http://schemas.openxmlformats.org/officeDocument/2006/relationships/worksheet" Target="worksheets/sheet88.xml"/><Relationship Id="rId90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riteria_Summary13.4.1" displayName="Criteria_Summary13.4.1" ref="A7:E10" headerRowCount="1" totalsRowCount="1" totalsRowCellStyle="styleRegular">
  <autoFilter ref="A7:E9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id="10" name="Criteria_Summary13.4.10" displayName="Criteria_Summary13.4.10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00.xml><?xml version="1.0" encoding="utf-8"?>
<table xmlns="http://schemas.openxmlformats.org/spreadsheetml/2006/main" id="100" name="Elements134321" displayName="Elements13432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01.xml><?xml version="1.0" encoding="utf-8"?>
<table xmlns="http://schemas.openxmlformats.org/spreadsheetml/2006/main" id="101" name="Elements134331" displayName="Elements13433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02.xml><?xml version="1.0" encoding="utf-8"?>
<table xmlns="http://schemas.openxmlformats.org/spreadsheetml/2006/main" id="102" name="Elements134341" displayName="Elements13434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03.xml><?xml version="1.0" encoding="utf-8"?>
<table xmlns="http://schemas.openxmlformats.org/spreadsheetml/2006/main" id="103" name="Elements134351" displayName="Elements134351" ref="A6:E13" headerRowCount="1" totalsRowCount="1" totalsRowCellStyle="styleRegular">
  <autoFilter ref="A6:E1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04.xml><?xml version="1.0" encoding="utf-8"?>
<table xmlns="http://schemas.openxmlformats.org/spreadsheetml/2006/main" id="104" name="Elements134361" displayName="Elements13436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05.xml><?xml version="1.0" encoding="utf-8"?>
<table xmlns="http://schemas.openxmlformats.org/spreadsheetml/2006/main" id="105" name="Elements134371" displayName="Elements13437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06.xml><?xml version="1.0" encoding="utf-8"?>
<table xmlns="http://schemas.openxmlformats.org/spreadsheetml/2006/main" id="106" name="Elements134381" displayName="Elements134381" ref="A6:E13" headerRowCount="1" totalsRowCount="1" totalsRowCellStyle="styleRegular">
  <autoFilter ref="A6:E1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07.xml><?xml version="1.0" encoding="utf-8"?>
<table xmlns="http://schemas.openxmlformats.org/spreadsheetml/2006/main" id="107" name="Elements134391" displayName="Elements13439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08.xml><?xml version="1.0" encoding="utf-8"?>
<table xmlns="http://schemas.openxmlformats.org/spreadsheetml/2006/main" id="108" name="Elements134401" displayName="Elements134401" ref="A6:E19" headerRowCount="1" totalsRowCount="1" totalsRowCellStyle="styleRegular">
  <autoFilter ref="A6:E1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09.xml><?xml version="1.0" encoding="utf-8"?>
<table xmlns="http://schemas.openxmlformats.org/spreadsheetml/2006/main" id="109" name="Elements134411" displayName="Elements134411" ref="A6:E11" headerRowCount="1" totalsRowCount="1" totalsRowCellStyle="styleRegular">
  <autoFilter ref="A6:E1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id="11" name="Criteria_Summary13.4.11" displayName="Criteria_Summary13.4.1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10.xml><?xml version="1.0" encoding="utf-8"?>
<table xmlns="http://schemas.openxmlformats.org/spreadsheetml/2006/main" id="110" name="Elements134421" displayName="Elements134421" ref="A6:E11" headerRowCount="1" totalsRowCount="1" totalsRowCellStyle="styleRegular">
  <autoFilter ref="A6:E1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11.xml><?xml version="1.0" encoding="utf-8"?>
<table xmlns="http://schemas.openxmlformats.org/spreadsheetml/2006/main" id="111" name="Elements134431" displayName="Elements134431" ref="A6:E30" headerRowCount="1" totalsRowCount="1" totalsRowCellStyle="styleRegular">
  <autoFilter ref="A6:E2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id="12" name="Criteria_Summary13.4.12" displayName="Criteria_Summary13.4.1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id="13" name="Criteria_Summary13.4.13" displayName="Criteria_Summary13.4.1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id="14" name="Criteria_Summary13.4.14" displayName="Criteria_Summary13.4.14" ref="A7:E11" headerRowCount="1" totalsRowCount="1" totalsRowCellStyle="styleRegular">
  <autoFilter ref="A7:E10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id="15" name="Criteria_Summary13.4.15" displayName="Criteria_Summary13.4.15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id="16" name="Criteria_Summary13.4.16" displayName="Criteria_Summary13.4.16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id="17" name="Criteria_Summary13.4.17" displayName="Criteria_Summary13.4.17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id="18" name="Criteria_Summary13.4.18" displayName="Criteria_Summary13.4.18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id="19" name="Criteria_Summary13.4.19" displayName="Criteria_Summary13.4.19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2" name="Criteria_Summary13.4.2" displayName="Criteria_Summary13.4.2" ref="A7:E10" headerRowCount="1" totalsRowCount="1" totalsRowCellStyle="styleRegular">
  <autoFilter ref="A7:E9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id="20" name="Criteria_Summary13.4.20" displayName="Criteria_Summary13.4.20" ref="A7:E29" headerRowCount="1" totalsRowCount="1" totalsRowCellStyle="styleRegular">
  <autoFilter ref="A7:E2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id="21" name="Criteria_Summary13.4.21" displayName="Criteria_Summary13.4.2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id="22" name="Criteria_Summary13.4.22" displayName="Criteria_Summary13.4.2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id="23" name="Criteria_Summary13.4.23" displayName="Criteria_Summary13.4.23" ref="A7:E10" headerRowCount="1" totalsRowCount="1" totalsRowCellStyle="styleRegular">
  <autoFilter ref="A7:E9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id="24" name="Criteria_Summary13.4.24" displayName="Criteria_Summary13.4.2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id="25" name="Criteria_Summary13.4.25" displayName="Criteria_Summary13.4.25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id="26" name="Criteria_Summary13.4.26" displayName="Criteria_Summary13.4.26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id="27" name="Criteria_Summary13.4.27" displayName="Criteria_Summary13.4.27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id="28" name="Criteria_Summary13.4.28" displayName="Criteria_Summary13.4.28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id="29" name="Criteria_Summary13.4.29" displayName="Criteria_Summary13.4.29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Criteria_Summary13.4.3" displayName="Criteria_Summary13.4.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id="30" name="Criteria_Summary13.4.30" displayName="Criteria_Summary13.4.30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1.xml><?xml version="1.0" encoding="utf-8"?>
<table xmlns="http://schemas.openxmlformats.org/spreadsheetml/2006/main" id="31" name="Criteria_Summary13.4.31" displayName="Criteria_Summary13.4.3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2.xml><?xml version="1.0" encoding="utf-8"?>
<table xmlns="http://schemas.openxmlformats.org/spreadsheetml/2006/main" id="32" name="Criteria_Summary13.4.32" displayName="Criteria_Summary13.4.3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3.xml><?xml version="1.0" encoding="utf-8"?>
<table xmlns="http://schemas.openxmlformats.org/spreadsheetml/2006/main" id="33" name="Criteria_Summary13.4.33" displayName="Criteria_Summary13.4.3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4.xml><?xml version="1.0" encoding="utf-8"?>
<table xmlns="http://schemas.openxmlformats.org/spreadsheetml/2006/main" id="34" name="Criteria_Summary13.4.34" displayName="Criteria_Summary13.4.3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5.xml><?xml version="1.0" encoding="utf-8"?>
<table xmlns="http://schemas.openxmlformats.org/spreadsheetml/2006/main" id="35" name="Criteria_Summary13.4.35" displayName="Criteria_Summary13.4.35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6.xml><?xml version="1.0" encoding="utf-8"?>
<table xmlns="http://schemas.openxmlformats.org/spreadsheetml/2006/main" id="36" name="Criteria_Summary13.4.36" displayName="Criteria_Summary13.4.36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7.xml><?xml version="1.0" encoding="utf-8"?>
<table xmlns="http://schemas.openxmlformats.org/spreadsheetml/2006/main" id="37" name="Criteria_Summary13.4.37" displayName="Criteria_Summary13.4.37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8.xml><?xml version="1.0" encoding="utf-8"?>
<table xmlns="http://schemas.openxmlformats.org/spreadsheetml/2006/main" id="38" name="Criteria_Summary13.4.38" displayName="Criteria_Summary13.4.38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9.xml><?xml version="1.0" encoding="utf-8"?>
<table xmlns="http://schemas.openxmlformats.org/spreadsheetml/2006/main" id="39" name="Criteria_Summary13.4.39" displayName="Criteria_Summary13.4.39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Criteria_Summary13.4.4" displayName="Criteria_Summary13.4.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40.xml><?xml version="1.0" encoding="utf-8"?>
<table xmlns="http://schemas.openxmlformats.org/spreadsheetml/2006/main" id="40" name="Criteria_Summary13.4.40" displayName="Criteria_Summary13.4.40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41.xml><?xml version="1.0" encoding="utf-8"?>
<table xmlns="http://schemas.openxmlformats.org/spreadsheetml/2006/main" id="41" name="Criteria_Summary13.4.41" displayName="Criteria_Summary13.4.4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42.xml><?xml version="1.0" encoding="utf-8"?>
<table xmlns="http://schemas.openxmlformats.org/spreadsheetml/2006/main" id="42" name="Criteria_Summary13.4.42" displayName="Criteria_Summary13.4.4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43.xml><?xml version="1.0" encoding="utf-8"?>
<table xmlns="http://schemas.openxmlformats.org/spreadsheetml/2006/main" id="43" name="Criteria_Summary13.4.43" displayName="Criteria_Summary13.4.4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44.xml><?xml version="1.0" encoding="utf-8"?>
<table xmlns="http://schemas.openxmlformats.org/spreadsheetml/2006/main" id="44" name="Elements13411" displayName="Elements13411" ref="A6:E27" headerRowCount="1" totalsRowCount="1" totalsRowCellStyle="styleRegular">
  <autoFilter ref="A6:E2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5.xml><?xml version="1.0" encoding="utf-8"?>
<table xmlns="http://schemas.openxmlformats.org/spreadsheetml/2006/main" id="45" name="Elements13412" displayName="Elements13412" ref="A35:E52" headerRowCount="1" totalsRowCount="1" totalsRowCellStyle="styleRegular">
  <autoFilter ref="A35:E5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6.xml><?xml version="1.0" encoding="utf-8"?>
<table xmlns="http://schemas.openxmlformats.org/spreadsheetml/2006/main" id="46" name="Elements13421" displayName="Elements13421" ref="A6:E12" headerRowCount="1" totalsRowCount="1" totalsRowCellStyle="styleRegular">
  <autoFilter ref="A6:E1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7.xml><?xml version="1.0" encoding="utf-8"?>
<table xmlns="http://schemas.openxmlformats.org/spreadsheetml/2006/main" id="47" name="Elements13422" displayName="Elements13422" ref="A20:E22" headerRowCount="1" totalsRowCount="1" totalsRowCellStyle="styleRegular">
  <autoFilter ref="A20:E2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8.xml><?xml version="1.0" encoding="utf-8"?>
<table xmlns="http://schemas.openxmlformats.org/spreadsheetml/2006/main" id="48" name="Elements13431" displayName="Elements1343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9.xml><?xml version="1.0" encoding="utf-8"?>
<table xmlns="http://schemas.openxmlformats.org/spreadsheetml/2006/main" id="49" name="Elements13441" displayName="Elements13441" ref="A6:E23" headerRowCount="1" totalsRowCount="1" totalsRowCellStyle="styleRegular">
  <autoFilter ref="A6:E2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id="5" name="Criteria_Summary13.4.5" displayName="Criteria_Summary13.4.5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50.xml><?xml version="1.0" encoding="utf-8"?>
<table xmlns="http://schemas.openxmlformats.org/spreadsheetml/2006/main" id="50" name="Elements13451" displayName="Elements1345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1.xml><?xml version="1.0" encoding="utf-8"?>
<table xmlns="http://schemas.openxmlformats.org/spreadsheetml/2006/main" id="51" name="Elements13461" displayName="Elements13461" ref="A6:E21" headerRowCount="1" totalsRowCount="1" totalsRowCellStyle="styleRegular">
  <autoFilter ref="A6:E2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2.xml><?xml version="1.0" encoding="utf-8"?>
<table xmlns="http://schemas.openxmlformats.org/spreadsheetml/2006/main" id="52" name="Elements13471" displayName="Elements1347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3.xml><?xml version="1.0" encoding="utf-8"?>
<table xmlns="http://schemas.openxmlformats.org/spreadsheetml/2006/main" id="53" name="Elements13481" displayName="Elements1348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4.xml><?xml version="1.0" encoding="utf-8"?>
<table xmlns="http://schemas.openxmlformats.org/spreadsheetml/2006/main" id="54" name="Elements13491" displayName="Elements13491" ref="A6:E11" headerRowCount="1" totalsRowCount="1" totalsRowCellStyle="styleRegular">
  <autoFilter ref="A6:E1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5.xml><?xml version="1.0" encoding="utf-8"?>
<table xmlns="http://schemas.openxmlformats.org/spreadsheetml/2006/main" id="55" name="Elements134101" displayName="Elements134101" ref="A6:E13" headerRowCount="1" totalsRowCount="1" totalsRowCellStyle="styleRegular">
  <autoFilter ref="A6:E1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6.xml><?xml version="1.0" encoding="utf-8"?>
<table xmlns="http://schemas.openxmlformats.org/spreadsheetml/2006/main" id="56" name="Elements134111" displayName="Elements13411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7.xml><?xml version="1.0" encoding="utf-8"?>
<table xmlns="http://schemas.openxmlformats.org/spreadsheetml/2006/main" id="57" name="Elements134121" displayName="Elements134121" ref="A6:E49" headerRowCount="1" totalsRowCount="1" totalsRowCellStyle="styleRegular">
  <autoFilter ref="A6:E4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8.xml><?xml version="1.0" encoding="utf-8"?>
<table xmlns="http://schemas.openxmlformats.org/spreadsheetml/2006/main" id="58" name="Elements134131" displayName="Elements134131" ref="A6:E13" headerRowCount="1" totalsRowCount="1" totalsRowCellStyle="styleRegular">
  <autoFilter ref="A6:E1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9.xml><?xml version="1.0" encoding="utf-8"?>
<table xmlns="http://schemas.openxmlformats.org/spreadsheetml/2006/main" id="59" name="Elements134141" displayName="Elements134141" ref="A6:E40" headerRowCount="1" totalsRowCount="1" totalsRowCellStyle="styleRegular">
  <autoFilter ref="A6:E3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id="6" name="Criteria_Summary13.4.6" displayName="Criteria_Summary13.4.6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60.xml><?xml version="1.0" encoding="utf-8"?>
<table xmlns="http://schemas.openxmlformats.org/spreadsheetml/2006/main" id="60" name="Elements134142" displayName="Elements134142" ref="A48:E61" headerRowCount="1" totalsRowCount="1" totalsRowCellStyle="styleRegular">
  <autoFilter ref="A48:E6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61.xml><?xml version="1.0" encoding="utf-8"?>
<table xmlns="http://schemas.openxmlformats.org/spreadsheetml/2006/main" id="61" name="Elements134143" displayName="Elements134143" ref="A69:E76" headerRowCount="1" totalsRowCount="1" totalsRowCellStyle="styleRegular">
  <autoFilter ref="A69:E7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62.xml><?xml version="1.0" encoding="utf-8"?>
<table xmlns="http://schemas.openxmlformats.org/spreadsheetml/2006/main" id="62" name="Elements134151" displayName="Elements13415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63.xml><?xml version="1.0" encoding="utf-8"?>
<table xmlns="http://schemas.openxmlformats.org/spreadsheetml/2006/main" id="63" name="Elements134161" displayName="Elements134161" ref="A6:E13" headerRowCount="1" totalsRowCount="1" totalsRowCellStyle="styleRegular">
  <autoFilter ref="A6:E1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64.xml><?xml version="1.0" encoding="utf-8"?>
<table xmlns="http://schemas.openxmlformats.org/spreadsheetml/2006/main" id="64" name="Elements134171" displayName="Elements13417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65.xml><?xml version="1.0" encoding="utf-8"?>
<table xmlns="http://schemas.openxmlformats.org/spreadsheetml/2006/main" id="65" name="Elements134181" displayName="Elements134181" ref="A6:E19" headerRowCount="1" totalsRowCount="1" totalsRowCellStyle="styleRegular">
  <autoFilter ref="A6:E1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66.xml><?xml version="1.0" encoding="utf-8"?>
<table xmlns="http://schemas.openxmlformats.org/spreadsheetml/2006/main" id="66" name="Elements134191" displayName="Elements134191" ref="A6:E19" headerRowCount="1" totalsRowCount="1" totalsRowCellStyle="styleRegular">
  <autoFilter ref="A6:E1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67.xml><?xml version="1.0" encoding="utf-8"?>
<table xmlns="http://schemas.openxmlformats.org/spreadsheetml/2006/main" id="67" name="Elements134201" displayName="Elements13420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68.xml><?xml version="1.0" encoding="utf-8"?>
<table xmlns="http://schemas.openxmlformats.org/spreadsheetml/2006/main" id="68" name="Elements134202" displayName="Elements134202" ref="A16:E18" headerRowCount="1" totalsRowCount="1" totalsRowCellStyle="styleRegular">
  <autoFilter ref="A16:E1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69.xml><?xml version="1.0" encoding="utf-8"?>
<table xmlns="http://schemas.openxmlformats.org/spreadsheetml/2006/main" id="69" name="Elements134203" displayName="Elements134203" ref="A26:E28" headerRowCount="1" totalsRowCount="1" totalsRowCellStyle="styleRegular">
  <autoFilter ref="A26:E2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id="7" name="Criteria_Summary13.4.7" displayName="Criteria_Summary13.4.7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70.xml><?xml version="1.0" encoding="utf-8"?>
<table xmlns="http://schemas.openxmlformats.org/spreadsheetml/2006/main" id="70" name="Elements134204" displayName="Elements134204" ref="A36:E38" headerRowCount="1" totalsRowCount="1" totalsRowCellStyle="styleRegular">
  <autoFilter ref="A36:E3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71.xml><?xml version="1.0" encoding="utf-8"?>
<table xmlns="http://schemas.openxmlformats.org/spreadsheetml/2006/main" id="71" name="Elements134205" displayName="Elements134205" ref="A46:E48" headerRowCount="1" totalsRowCount="1" totalsRowCellStyle="styleRegular">
  <autoFilter ref="A46:E4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72.xml><?xml version="1.0" encoding="utf-8"?>
<table xmlns="http://schemas.openxmlformats.org/spreadsheetml/2006/main" id="72" name="Elements134206" displayName="Elements134206" ref="A56:E71" headerRowCount="1" totalsRowCount="1" totalsRowCellStyle="styleRegular">
  <autoFilter ref="A56:E7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73.xml><?xml version="1.0" encoding="utf-8"?>
<table xmlns="http://schemas.openxmlformats.org/spreadsheetml/2006/main" id="73" name="Elements134207" displayName="Elements134207" ref="A79:E81" headerRowCount="1" totalsRowCount="1" totalsRowCellStyle="styleRegular">
  <autoFilter ref="A79:E8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74.xml><?xml version="1.0" encoding="utf-8"?>
<table xmlns="http://schemas.openxmlformats.org/spreadsheetml/2006/main" id="74" name="Elements134208" displayName="Elements134208" ref="A89:E91" headerRowCount="1" totalsRowCount="1" totalsRowCellStyle="styleRegular">
  <autoFilter ref="A89:E9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75.xml><?xml version="1.0" encoding="utf-8"?>
<table xmlns="http://schemas.openxmlformats.org/spreadsheetml/2006/main" id="75" name="Elements134209" displayName="Elements134209" ref="A99:E113" headerRowCount="1" totalsRowCount="1" totalsRowCellStyle="styleRegular">
  <autoFilter ref="A99:E11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76.xml><?xml version="1.0" encoding="utf-8"?>
<table xmlns="http://schemas.openxmlformats.org/spreadsheetml/2006/main" id="76" name="Elements1342010" displayName="Elements1342010" ref="A121:E128" headerRowCount="1" totalsRowCount="1" totalsRowCellStyle="styleRegular">
  <autoFilter ref="A121:E12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77.xml><?xml version="1.0" encoding="utf-8"?>
<table xmlns="http://schemas.openxmlformats.org/spreadsheetml/2006/main" id="77" name="Elements1342011" displayName="Elements1342011" ref="A136:E139" headerRowCount="1" totalsRowCount="1" totalsRowCellStyle="styleRegular">
  <autoFilter ref="A136:E13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78.xml><?xml version="1.0" encoding="utf-8"?>
<table xmlns="http://schemas.openxmlformats.org/spreadsheetml/2006/main" id="78" name="Elements1342012" displayName="Elements1342012" ref="A147:E150" headerRowCount="1" totalsRowCount="1" totalsRowCellStyle="styleRegular">
  <autoFilter ref="A147:E14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79.xml><?xml version="1.0" encoding="utf-8"?>
<table xmlns="http://schemas.openxmlformats.org/spreadsheetml/2006/main" id="79" name="Elements1342013" displayName="Elements1342013" ref="A158:E164" headerRowCount="1" totalsRowCount="1" totalsRowCellStyle="styleRegular">
  <autoFilter ref="A158:E16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id="8" name="Criteria_Summary13.4.8" displayName="Criteria_Summary13.4.8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80.xml><?xml version="1.0" encoding="utf-8"?>
<table xmlns="http://schemas.openxmlformats.org/spreadsheetml/2006/main" id="80" name="Elements1342014" displayName="Elements1342014" ref="A172:E176" headerRowCount="1" totalsRowCount="1" totalsRowCellStyle="styleRegular">
  <autoFilter ref="A172:E17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81.xml><?xml version="1.0" encoding="utf-8"?>
<table xmlns="http://schemas.openxmlformats.org/spreadsheetml/2006/main" id="81" name="Elements1342015" displayName="Elements1342015" ref="A184:E186" headerRowCount="1" totalsRowCount="1" totalsRowCellStyle="styleRegular">
  <autoFilter ref="A184:E18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82.xml><?xml version="1.0" encoding="utf-8"?>
<table xmlns="http://schemas.openxmlformats.org/spreadsheetml/2006/main" id="82" name="Elements1342016" displayName="Elements1342016" ref="A194:E201" headerRowCount="1" totalsRowCount="1" totalsRowCellStyle="styleRegular">
  <autoFilter ref="A194:E20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83.xml><?xml version="1.0" encoding="utf-8"?>
<table xmlns="http://schemas.openxmlformats.org/spreadsheetml/2006/main" id="83" name="Elements1342017" displayName="Elements1342017" ref="A209:E216" headerRowCount="1" totalsRowCount="1" totalsRowCellStyle="styleRegular">
  <autoFilter ref="A209:E21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84.xml><?xml version="1.0" encoding="utf-8"?>
<table xmlns="http://schemas.openxmlformats.org/spreadsheetml/2006/main" id="84" name="Elements1342018" displayName="Elements1342018" ref="A224:E226" headerRowCount="1" totalsRowCount="1" totalsRowCellStyle="styleRegular">
  <autoFilter ref="A224:E22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85.xml><?xml version="1.0" encoding="utf-8"?>
<table xmlns="http://schemas.openxmlformats.org/spreadsheetml/2006/main" id="85" name="Elements1342019" displayName="Elements1342019" ref="A234:E261" headerRowCount="1" totalsRowCount="1" totalsRowCellStyle="styleRegular">
  <autoFilter ref="A234:E26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86.xml><?xml version="1.0" encoding="utf-8"?>
<table xmlns="http://schemas.openxmlformats.org/spreadsheetml/2006/main" id="86" name="Elements1342020" displayName="Elements1342020" ref="A269:E276" headerRowCount="1" totalsRowCount="1" totalsRowCellStyle="styleRegular">
  <autoFilter ref="A269:E27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87.xml><?xml version="1.0" encoding="utf-8"?>
<table xmlns="http://schemas.openxmlformats.org/spreadsheetml/2006/main" id="87" name="Elements1342021" displayName="Elements1342021" ref="A284:E311" headerRowCount="1" totalsRowCount="1" totalsRowCellStyle="styleRegular">
  <autoFilter ref="A284:E31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88.xml><?xml version="1.0" encoding="utf-8"?>
<table xmlns="http://schemas.openxmlformats.org/spreadsheetml/2006/main" id="88" name="Elements134211" displayName="Elements134211" ref="A6:E53" headerRowCount="1" totalsRowCount="1" totalsRowCellStyle="styleRegular">
  <autoFilter ref="A6:E5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89.xml><?xml version="1.0" encoding="utf-8"?>
<table xmlns="http://schemas.openxmlformats.org/spreadsheetml/2006/main" id="89" name="Elements134221" displayName="Elements13422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id="9" name="Criteria_Summary13.4.9" displayName="Criteria_Summary13.4.9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90.xml><?xml version="1.0" encoding="utf-8"?>
<table xmlns="http://schemas.openxmlformats.org/spreadsheetml/2006/main" id="90" name="Elements134231" displayName="Elements13423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91.xml><?xml version="1.0" encoding="utf-8"?>
<table xmlns="http://schemas.openxmlformats.org/spreadsheetml/2006/main" id="91" name="Elements134232" displayName="Elements134232" ref="A16:E18" headerRowCount="1" totalsRowCount="1" totalsRowCellStyle="styleRegular">
  <autoFilter ref="A16:E1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92.xml><?xml version="1.0" encoding="utf-8"?>
<table xmlns="http://schemas.openxmlformats.org/spreadsheetml/2006/main" id="92" name="Elements134241" displayName="Elements13424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93.xml><?xml version="1.0" encoding="utf-8"?>
<table xmlns="http://schemas.openxmlformats.org/spreadsheetml/2006/main" id="93" name="Elements134251" displayName="Elements13425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94.xml><?xml version="1.0" encoding="utf-8"?>
<table xmlns="http://schemas.openxmlformats.org/spreadsheetml/2006/main" id="94" name="Elements134261" displayName="Elements13426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95.xml><?xml version="1.0" encoding="utf-8"?>
<table xmlns="http://schemas.openxmlformats.org/spreadsheetml/2006/main" id="95" name="Elements134271" displayName="Elements134271" ref="A6:E14" headerRowCount="1" totalsRowCount="1" totalsRowCellStyle="styleRegular">
  <autoFilter ref="A6:E1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96.xml><?xml version="1.0" encoding="utf-8"?>
<table xmlns="http://schemas.openxmlformats.org/spreadsheetml/2006/main" id="96" name="Elements134281" displayName="Elements134281" ref="A6:E10" headerRowCount="1" totalsRowCount="1" totalsRowCellStyle="styleRegular">
  <autoFilter ref="A6:E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97.xml><?xml version="1.0" encoding="utf-8"?>
<table xmlns="http://schemas.openxmlformats.org/spreadsheetml/2006/main" id="97" name="Elements134291" displayName="Elements134291" ref="A6:E11" headerRowCount="1" totalsRowCount="1" totalsRowCellStyle="styleRegular">
  <autoFilter ref="A6:E1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98.xml><?xml version="1.0" encoding="utf-8"?>
<table xmlns="http://schemas.openxmlformats.org/spreadsheetml/2006/main" id="98" name="Elements134301" displayName="Elements134301" ref="A6:E11" headerRowCount="1" totalsRowCount="1" totalsRowCellStyle="styleRegular">
  <autoFilter ref="A6:E1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99.xml><?xml version="1.0" encoding="utf-8"?>
<table xmlns="http://schemas.openxmlformats.org/spreadsheetml/2006/main" id="99" name="Elements134311" displayName="Elements134311" ref="A6:E32" headerRowCount="1" totalsRowCount="1" totalsRowCellStyle="styleRegular">
  <autoFilter ref="A6:E3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#&apos;13.4&apos;!A1" TargetMode="External"/><Relationship Id="rId2" Type="http://schemas.openxmlformats.org/officeDocument/2006/relationships/hyperlink" Target="#&apos;13.4.1&apos;!A1" TargetMode="External"/><Relationship Id="rId3" Type="http://schemas.openxmlformats.org/officeDocument/2006/relationships/hyperlink" Target="#&apos;13.4.1E&apos;!A1" TargetMode="External"/><Relationship Id="rId4" Type="http://schemas.openxmlformats.org/officeDocument/2006/relationships/hyperlink" Target="#&apos;13.4.2&apos;!A1" TargetMode="External"/><Relationship Id="rId5" Type="http://schemas.openxmlformats.org/officeDocument/2006/relationships/hyperlink" Target="#&apos;13.4.2E&apos;!A1" TargetMode="External"/><Relationship Id="rId6" Type="http://schemas.openxmlformats.org/officeDocument/2006/relationships/hyperlink" Target="#&apos;13.4.3&apos;!A1" TargetMode="External"/><Relationship Id="rId7" Type="http://schemas.openxmlformats.org/officeDocument/2006/relationships/hyperlink" Target="#&apos;13.4.3E&apos;!A1" TargetMode="External"/><Relationship Id="rId8" Type="http://schemas.openxmlformats.org/officeDocument/2006/relationships/hyperlink" Target="#&apos;13.4.4&apos;!A1" TargetMode="External"/><Relationship Id="rId9" Type="http://schemas.openxmlformats.org/officeDocument/2006/relationships/hyperlink" Target="#&apos;13.4.4E&apos;!A1" TargetMode="External"/><Relationship Id="rId10" Type="http://schemas.openxmlformats.org/officeDocument/2006/relationships/hyperlink" Target="#&apos;13.4.5&apos;!A1" TargetMode="External"/><Relationship Id="rId11" Type="http://schemas.openxmlformats.org/officeDocument/2006/relationships/hyperlink" Target="#&apos;13.4.5E&apos;!A1" TargetMode="External"/><Relationship Id="rId12" Type="http://schemas.openxmlformats.org/officeDocument/2006/relationships/hyperlink" Target="#&apos;13.4.6&apos;!A1" TargetMode="External"/><Relationship Id="rId13" Type="http://schemas.openxmlformats.org/officeDocument/2006/relationships/hyperlink" Target="#&apos;13.4.6E&apos;!A1" TargetMode="External"/><Relationship Id="rId14" Type="http://schemas.openxmlformats.org/officeDocument/2006/relationships/hyperlink" Target="#&apos;13.4.7&apos;!A1" TargetMode="External"/><Relationship Id="rId15" Type="http://schemas.openxmlformats.org/officeDocument/2006/relationships/hyperlink" Target="#&apos;13.4.7E&apos;!A1" TargetMode="External"/><Relationship Id="rId16" Type="http://schemas.openxmlformats.org/officeDocument/2006/relationships/hyperlink" Target="#&apos;13.4.8&apos;!A1" TargetMode="External"/><Relationship Id="rId17" Type="http://schemas.openxmlformats.org/officeDocument/2006/relationships/hyperlink" Target="#&apos;13.4.8E&apos;!A1" TargetMode="External"/><Relationship Id="rId18" Type="http://schemas.openxmlformats.org/officeDocument/2006/relationships/hyperlink" Target="#&apos;13.4.9&apos;!A1" TargetMode="External"/><Relationship Id="rId19" Type="http://schemas.openxmlformats.org/officeDocument/2006/relationships/hyperlink" Target="#&apos;13.4.9E&apos;!A1" TargetMode="External"/><Relationship Id="rId20" Type="http://schemas.openxmlformats.org/officeDocument/2006/relationships/hyperlink" Target="#&apos;13.4.10&apos;!A1" TargetMode="External"/><Relationship Id="rId21" Type="http://schemas.openxmlformats.org/officeDocument/2006/relationships/hyperlink" Target="#&apos;13.4.10E&apos;!A1" TargetMode="External"/><Relationship Id="rId22" Type="http://schemas.openxmlformats.org/officeDocument/2006/relationships/hyperlink" Target="#&apos;13.4.11&apos;!A1" TargetMode="External"/><Relationship Id="rId23" Type="http://schemas.openxmlformats.org/officeDocument/2006/relationships/hyperlink" Target="#&apos;13.4.11E&apos;!A1" TargetMode="External"/><Relationship Id="rId24" Type="http://schemas.openxmlformats.org/officeDocument/2006/relationships/hyperlink" Target="#&apos;13.4.12&apos;!A1" TargetMode="External"/><Relationship Id="rId25" Type="http://schemas.openxmlformats.org/officeDocument/2006/relationships/hyperlink" Target="#&apos;13.4.12E&apos;!A1" TargetMode="External"/><Relationship Id="rId26" Type="http://schemas.openxmlformats.org/officeDocument/2006/relationships/hyperlink" Target="#&apos;13.4.13&apos;!A1" TargetMode="External"/><Relationship Id="rId27" Type="http://schemas.openxmlformats.org/officeDocument/2006/relationships/hyperlink" Target="#&apos;13.4.13E&apos;!A1" TargetMode="External"/><Relationship Id="rId28" Type="http://schemas.openxmlformats.org/officeDocument/2006/relationships/hyperlink" Target="#&apos;13.4.14&apos;!A1" TargetMode="External"/><Relationship Id="rId29" Type="http://schemas.openxmlformats.org/officeDocument/2006/relationships/hyperlink" Target="#&apos;13.4.14E&apos;!A1" TargetMode="External"/><Relationship Id="rId30" Type="http://schemas.openxmlformats.org/officeDocument/2006/relationships/hyperlink" Target="#&apos;13.4.15&apos;!A1" TargetMode="External"/><Relationship Id="rId31" Type="http://schemas.openxmlformats.org/officeDocument/2006/relationships/hyperlink" Target="#&apos;13.4.15E&apos;!A1" TargetMode="External"/><Relationship Id="rId32" Type="http://schemas.openxmlformats.org/officeDocument/2006/relationships/hyperlink" Target="#&apos;13.4.16&apos;!A1" TargetMode="External"/><Relationship Id="rId33" Type="http://schemas.openxmlformats.org/officeDocument/2006/relationships/hyperlink" Target="#&apos;13.4.16E&apos;!A1" TargetMode="External"/><Relationship Id="rId34" Type="http://schemas.openxmlformats.org/officeDocument/2006/relationships/hyperlink" Target="#&apos;13.4.17&apos;!A1" TargetMode="External"/><Relationship Id="rId35" Type="http://schemas.openxmlformats.org/officeDocument/2006/relationships/hyperlink" Target="#&apos;13.4.17E&apos;!A1" TargetMode="External"/><Relationship Id="rId36" Type="http://schemas.openxmlformats.org/officeDocument/2006/relationships/hyperlink" Target="#&apos;13.4.18&apos;!A1" TargetMode="External"/><Relationship Id="rId37" Type="http://schemas.openxmlformats.org/officeDocument/2006/relationships/hyperlink" Target="#&apos;13.4.18E&apos;!A1" TargetMode="External"/><Relationship Id="rId38" Type="http://schemas.openxmlformats.org/officeDocument/2006/relationships/hyperlink" Target="#&apos;13.4.19&apos;!A1" TargetMode="External"/><Relationship Id="rId39" Type="http://schemas.openxmlformats.org/officeDocument/2006/relationships/hyperlink" Target="#&apos;13.4.19E&apos;!A1" TargetMode="External"/><Relationship Id="rId40" Type="http://schemas.openxmlformats.org/officeDocument/2006/relationships/hyperlink" Target="#&apos;13.4.20&apos;!A1" TargetMode="External"/><Relationship Id="rId41" Type="http://schemas.openxmlformats.org/officeDocument/2006/relationships/hyperlink" Target="#&apos;13.4.20E&apos;!A1" TargetMode="External"/><Relationship Id="rId42" Type="http://schemas.openxmlformats.org/officeDocument/2006/relationships/hyperlink" Target="#&apos;13.4.21&apos;!A1" TargetMode="External"/><Relationship Id="rId43" Type="http://schemas.openxmlformats.org/officeDocument/2006/relationships/hyperlink" Target="#&apos;13.4.21E&apos;!A1" TargetMode="External"/><Relationship Id="rId44" Type="http://schemas.openxmlformats.org/officeDocument/2006/relationships/hyperlink" Target="#&apos;13.4.22&apos;!A1" TargetMode="External"/><Relationship Id="rId45" Type="http://schemas.openxmlformats.org/officeDocument/2006/relationships/hyperlink" Target="#&apos;13.4.22E&apos;!A1" TargetMode="External"/><Relationship Id="rId46" Type="http://schemas.openxmlformats.org/officeDocument/2006/relationships/hyperlink" Target="#&apos;13.4.23&apos;!A1" TargetMode="External"/><Relationship Id="rId47" Type="http://schemas.openxmlformats.org/officeDocument/2006/relationships/hyperlink" Target="#&apos;13.4.23E&apos;!A1" TargetMode="External"/><Relationship Id="rId48" Type="http://schemas.openxmlformats.org/officeDocument/2006/relationships/hyperlink" Target="#&apos;13.4.24&apos;!A1" TargetMode="External"/><Relationship Id="rId49" Type="http://schemas.openxmlformats.org/officeDocument/2006/relationships/hyperlink" Target="#&apos;13.4.24E&apos;!A1" TargetMode="External"/><Relationship Id="rId50" Type="http://schemas.openxmlformats.org/officeDocument/2006/relationships/hyperlink" Target="#&apos;13.4.25&apos;!A1" TargetMode="External"/><Relationship Id="rId51" Type="http://schemas.openxmlformats.org/officeDocument/2006/relationships/hyperlink" Target="#&apos;13.4.25E&apos;!A1" TargetMode="External"/><Relationship Id="rId52" Type="http://schemas.openxmlformats.org/officeDocument/2006/relationships/hyperlink" Target="#&apos;13.4.26&apos;!A1" TargetMode="External"/><Relationship Id="rId53" Type="http://schemas.openxmlformats.org/officeDocument/2006/relationships/hyperlink" Target="#&apos;13.4.26E&apos;!A1" TargetMode="External"/><Relationship Id="rId54" Type="http://schemas.openxmlformats.org/officeDocument/2006/relationships/hyperlink" Target="#&apos;13.4.27&apos;!A1" TargetMode="External"/><Relationship Id="rId55" Type="http://schemas.openxmlformats.org/officeDocument/2006/relationships/hyperlink" Target="#&apos;13.4.27E&apos;!A1" TargetMode="External"/><Relationship Id="rId56" Type="http://schemas.openxmlformats.org/officeDocument/2006/relationships/hyperlink" Target="#&apos;13.4.28&apos;!A1" TargetMode="External"/><Relationship Id="rId57" Type="http://schemas.openxmlformats.org/officeDocument/2006/relationships/hyperlink" Target="#&apos;13.4.28E&apos;!A1" TargetMode="External"/><Relationship Id="rId58" Type="http://schemas.openxmlformats.org/officeDocument/2006/relationships/hyperlink" Target="#&apos;13.4.29&apos;!A1" TargetMode="External"/><Relationship Id="rId59" Type="http://schemas.openxmlformats.org/officeDocument/2006/relationships/hyperlink" Target="#&apos;13.4.29E&apos;!A1" TargetMode="External"/><Relationship Id="rId60" Type="http://schemas.openxmlformats.org/officeDocument/2006/relationships/hyperlink" Target="#&apos;13.4.30&apos;!A1" TargetMode="External"/><Relationship Id="rId61" Type="http://schemas.openxmlformats.org/officeDocument/2006/relationships/hyperlink" Target="#&apos;13.4.30E&apos;!A1" TargetMode="External"/><Relationship Id="rId62" Type="http://schemas.openxmlformats.org/officeDocument/2006/relationships/hyperlink" Target="#&apos;13.4.31&apos;!A1" TargetMode="External"/><Relationship Id="rId63" Type="http://schemas.openxmlformats.org/officeDocument/2006/relationships/hyperlink" Target="#&apos;13.4.31E&apos;!A1" TargetMode="External"/><Relationship Id="rId64" Type="http://schemas.openxmlformats.org/officeDocument/2006/relationships/hyperlink" Target="#&apos;13.4.32&apos;!A1" TargetMode="External"/><Relationship Id="rId65" Type="http://schemas.openxmlformats.org/officeDocument/2006/relationships/hyperlink" Target="#&apos;13.4.32E&apos;!A1" TargetMode="External"/><Relationship Id="rId66" Type="http://schemas.openxmlformats.org/officeDocument/2006/relationships/hyperlink" Target="#&apos;13.4.33&apos;!A1" TargetMode="External"/><Relationship Id="rId67" Type="http://schemas.openxmlformats.org/officeDocument/2006/relationships/hyperlink" Target="#&apos;13.4.33E&apos;!A1" TargetMode="External"/><Relationship Id="rId68" Type="http://schemas.openxmlformats.org/officeDocument/2006/relationships/hyperlink" Target="#&apos;13.4.34&apos;!A1" TargetMode="External"/><Relationship Id="rId69" Type="http://schemas.openxmlformats.org/officeDocument/2006/relationships/hyperlink" Target="#&apos;13.4.34E&apos;!A1" TargetMode="External"/><Relationship Id="rId70" Type="http://schemas.openxmlformats.org/officeDocument/2006/relationships/hyperlink" Target="#&apos;13.4.35&apos;!A1" TargetMode="External"/><Relationship Id="rId71" Type="http://schemas.openxmlformats.org/officeDocument/2006/relationships/hyperlink" Target="#&apos;13.4.35E&apos;!A1" TargetMode="External"/><Relationship Id="rId72" Type="http://schemas.openxmlformats.org/officeDocument/2006/relationships/hyperlink" Target="#&apos;13.4.36&apos;!A1" TargetMode="External"/><Relationship Id="rId73" Type="http://schemas.openxmlformats.org/officeDocument/2006/relationships/hyperlink" Target="#&apos;13.4.36E&apos;!A1" TargetMode="External"/><Relationship Id="rId74" Type="http://schemas.openxmlformats.org/officeDocument/2006/relationships/hyperlink" Target="#&apos;13.4.37&apos;!A1" TargetMode="External"/><Relationship Id="rId75" Type="http://schemas.openxmlformats.org/officeDocument/2006/relationships/hyperlink" Target="#&apos;13.4.37E&apos;!A1" TargetMode="External"/><Relationship Id="rId76" Type="http://schemas.openxmlformats.org/officeDocument/2006/relationships/hyperlink" Target="#&apos;13.4.38&apos;!A1" TargetMode="External"/><Relationship Id="rId77" Type="http://schemas.openxmlformats.org/officeDocument/2006/relationships/hyperlink" Target="#&apos;13.4.38E&apos;!A1" TargetMode="External"/><Relationship Id="rId78" Type="http://schemas.openxmlformats.org/officeDocument/2006/relationships/hyperlink" Target="#&apos;13.4.39&apos;!A1" TargetMode="External"/><Relationship Id="rId79" Type="http://schemas.openxmlformats.org/officeDocument/2006/relationships/hyperlink" Target="#&apos;13.4.39E&apos;!A1" TargetMode="External"/><Relationship Id="rId80" Type="http://schemas.openxmlformats.org/officeDocument/2006/relationships/hyperlink" Target="#&apos;13.4.40&apos;!A1" TargetMode="External"/><Relationship Id="rId81" Type="http://schemas.openxmlformats.org/officeDocument/2006/relationships/hyperlink" Target="#&apos;13.4.40E&apos;!A1" TargetMode="External"/><Relationship Id="rId82" Type="http://schemas.openxmlformats.org/officeDocument/2006/relationships/hyperlink" Target="#&apos;13.4.41&apos;!A1" TargetMode="External"/><Relationship Id="rId83" Type="http://schemas.openxmlformats.org/officeDocument/2006/relationships/hyperlink" Target="#&apos;13.4.41E&apos;!A1" TargetMode="External"/><Relationship Id="rId84" Type="http://schemas.openxmlformats.org/officeDocument/2006/relationships/hyperlink" Target="#&apos;13.4.42&apos;!A1" TargetMode="External"/><Relationship Id="rId85" Type="http://schemas.openxmlformats.org/officeDocument/2006/relationships/hyperlink" Target="#&apos;13.4.42E&apos;!A1" TargetMode="External"/><Relationship Id="rId86" Type="http://schemas.openxmlformats.org/officeDocument/2006/relationships/hyperlink" Target="#&apos;13.4.43&apos;!A1" TargetMode="External"/><Relationship Id="rId87" Type="http://schemas.openxmlformats.org/officeDocument/2006/relationships/hyperlink" Target="#&apos;13.4.43E&apos;!A1" TargetMode="Externa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8E&apos;!A1" TargetMode="External"/><Relationship Id="rId4" Type="http://schemas.openxmlformats.org/officeDocument/2006/relationships/hyperlink" Target="#&apos;13.4.8E&apos;!A1" TargetMode="External"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table" Target="../tables/table9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9E&apos;!A1" TargetMode="External"/><Relationship Id="rId4" Type="http://schemas.openxmlformats.org/officeDocument/2006/relationships/hyperlink" Target="#&apos;13.4.9E&apos;!A1" TargetMode="External"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table" Target="../tables/table10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0E&apos;!A1" TargetMode="External"/><Relationship Id="rId4" Type="http://schemas.openxmlformats.org/officeDocument/2006/relationships/hyperlink" Target="#&apos;13.4.10E&apos;!A1" TargetMode="External"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table" Target="../tables/table11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1E&apos;!A1" TargetMode="External"/><Relationship Id="rId4" Type="http://schemas.openxmlformats.org/officeDocument/2006/relationships/hyperlink" Target="#&apos;13.4.11E&apos;!A1" TargetMode="External"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table" Target="../tables/table12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2E&apos;!A1" TargetMode="External"/><Relationship Id="rId4" Type="http://schemas.openxmlformats.org/officeDocument/2006/relationships/hyperlink" Target="#&apos;13.4.12E&apos;!A1" TargetMode="External"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table" Target="../tables/table13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3E&apos;!A1" TargetMode="External"/><Relationship Id="rId4" Type="http://schemas.openxmlformats.org/officeDocument/2006/relationships/hyperlink" Target="#&apos;13.4.13E&apos;!A1" TargetMode="External"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table" Target="../tables/table14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4E&apos;!A1" TargetMode="External"/><Relationship Id="rId4" Type="http://schemas.openxmlformats.org/officeDocument/2006/relationships/hyperlink" Target="#&apos;13.4.14E&apos;!A1" TargetMode="External"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table" Target="../tables/table15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5E&apos;!A1" TargetMode="External"/><Relationship Id="rId4" Type="http://schemas.openxmlformats.org/officeDocument/2006/relationships/hyperlink" Target="#&apos;13.4.15E&apos;!A1" TargetMode="External"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table" Target="../tables/table16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6E&apos;!A1" TargetMode="External"/><Relationship Id="rId4" Type="http://schemas.openxmlformats.org/officeDocument/2006/relationships/hyperlink" Target="#&apos;13.4.16E&apos;!A1" TargetMode="External"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table" Target="../tables/table17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7E&apos;!A1" TargetMode="External"/><Relationship Id="rId4" Type="http://schemas.openxmlformats.org/officeDocument/2006/relationships/hyperlink" Target="#&apos;13.4.17E&apos;!A1" TargetMode="Externa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hyperlink" Target="#&apos;Or&#231;amento&apos;!A1" TargetMode="External"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table" Target="../tables/table18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8E&apos;!A1" TargetMode="External"/><Relationship Id="rId4" Type="http://schemas.openxmlformats.org/officeDocument/2006/relationships/hyperlink" Target="#&apos;13.4.18E&apos;!A1" TargetMode="External"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table" Target="../tables/table19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9E&apos;!A1" TargetMode="External"/><Relationship Id="rId4" Type="http://schemas.openxmlformats.org/officeDocument/2006/relationships/hyperlink" Target="#&apos;13.4.19E&apos;!A1" TargetMode="External"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table" Target="../tables/table20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0E&apos;!A1" TargetMode="External"/><Relationship Id="rId4" Type="http://schemas.openxmlformats.org/officeDocument/2006/relationships/hyperlink" Target="#&apos;13.4.20E&apos;!A1" TargetMode="External"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table" Target="../tables/table21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1E&apos;!A1" TargetMode="External"/><Relationship Id="rId4" Type="http://schemas.openxmlformats.org/officeDocument/2006/relationships/hyperlink" Target="#&apos;13.4.21E&apos;!A1" TargetMode="External"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table" Target="../tables/table22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2E&apos;!A1" TargetMode="External"/><Relationship Id="rId4" Type="http://schemas.openxmlformats.org/officeDocument/2006/relationships/hyperlink" Target="#&apos;13.4.22E&apos;!A1" TargetMode="External"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table" Target="../tables/table23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3E&apos;!A1" TargetMode="External"/><Relationship Id="rId4" Type="http://schemas.openxmlformats.org/officeDocument/2006/relationships/hyperlink" Target="#&apos;13.4.23E&apos;!A1" TargetMode="External"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table" Target="../tables/table24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4E&apos;!A1" TargetMode="External"/><Relationship Id="rId4" Type="http://schemas.openxmlformats.org/officeDocument/2006/relationships/hyperlink" Target="#&apos;13.4.24E&apos;!A1" TargetMode="External"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table" Target="../tables/table25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5E&apos;!A1" TargetMode="External"/><Relationship Id="rId4" Type="http://schemas.openxmlformats.org/officeDocument/2006/relationships/hyperlink" Target="#&apos;13.4.25E&apos;!A1" TargetMode="External"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table" Target="../tables/table26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6E&apos;!A1" TargetMode="External"/><Relationship Id="rId4" Type="http://schemas.openxmlformats.org/officeDocument/2006/relationships/hyperlink" Target="#&apos;13.4.26E&apos;!A1" TargetMode="External"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table" Target="../tables/table27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7E&apos;!A1" TargetMode="External"/><Relationship Id="rId4" Type="http://schemas.openxmlformats.org/officeDocument/2006/relationships/hyperlink" Target="#&apos;13.4.27E&apos;!A1" TargetMode="Externa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E&apos;!A1" TargetMode="External"/><Relationship Id="rId4" Type="http://schemas.openxmlformats.org/officeDocument/2006/relationships/hyperlink" Target="#&apos;13.4.1E&apos;!A1" TargetMode="External"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table" Target="../tables/table28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8E&apos;!A1" TargetMode="External"/><Relationship Id="rId4" Type="http://schemas.openxmlformats.org/officeDocument/2006/relationships/hyperlink" Target="#&apos;13.4.28E&apos;!A1" TargetMode="External"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table" Target="../tables/table29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9E&apos;!A1" TargetMode="External"/><Relationship Id="rId4" Type="http://schemas.openxmlformats.org/officeDocument/2006/relationships/hyperlink" Target="#&apos;13.4.29E&apos;!A1" TargetMode="External"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table" Target="../tables/table30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30E&apos;!A1" TargetMode="External"/><Relationship Id="rId4" Type="http://schemas.openxmlformats.org/officeDocument/2006/relationships/hyperlink" Target="#&apos;13.4.30E&apos;!A1" TargetMode="External"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table" Target="../tables/table31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31E&apos;!A1" TargetMode="External"/><Relationship Id="rId4" Type="http://schemas.openxmlformats.org/officeDocument/2006/relationships/hyperlink" Target="#&apos;13.4.31E&apos;!A1" TargetMode="External"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table" Target="../tables/table32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32E&apos;!A1" TargetMode="External"/><Relationship Id="rId4" Type="http://schemas.openxmlformats.org/officeDocument/2006/relationships/hyperlink" Target="#&apos;13.4.32E&apos;!A1" TargetMode="External"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table" Target="../tables/table33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33E&apos;!A1" TargetMode="External"/><Relationship Id="rId4" Type="http://schemas.openxmlformats.org/officeDocument/2006/relationships/hyperlink" Target="#&apos;13.4.33E&apos;!A1" TargetMode="External"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table" Target="../tables/table34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34E&apos;!A1" TargetMode="External"/><Relationship Id="rId4" Type="http://schemas.openxmlformats.org/officeDocument/2006/relationships/hyperlink" Target="#&apos;13.4.34E&apos;!A1" TargetMode="External"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table" Target="../tables/table35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35E&apos;!A1" TargetMode="External"/><Relationship Id="rId4" Type="http://schemas.openxmlformats.org/officeDocument/2006/relationships/hyperlink" Target="#&apos;13.4.35E&apos;!A1" TargetMode="External"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table" Target="../tables/table36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36E&apos;!A1" TargetMode="External"/><Relationship Id="rId4" Type="http://schemas.openxmlformats.org/officeDocument/2006/relationships/hyperlink" Target="#&apos;13.4.36E&apos;!A1" TargetMode="External"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table" Target="../tables/table37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37E&apos;!A1" TargetMode="External"/><Relationship Id="rId4" Type="http://schemas.openxmlformats.org/officeDocument/2006/relationships/hyperlink" Target="#&apos;13.4.37E&apos;!A1" TargetMode="Externa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E&apos;!A1" TargetMode="External"/><Relationship Id="rId4" Type="http://schemas.openxmlformats.org/officeDocument/2006/relationships/hyperlink" Target="#&apos;13.4.2E&apos;!A1" TargetMode="External"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table" Target="../tables/table38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38E&apos;!A1" TargetMode="External"/><Relationship Id="rId4" Type="http://schemas.openxmlformats.org/officeDocument/2006/relationships/hyperlink" Target="#&apos;13.4.38E&apos;!A1" TargetMode="External"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table" Target="../tables/table39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39E&apos;!A1" TargetMode="External"/><Relationship Id="rId4" Type="http://schemas.openxmlformats.org/officeDocument/2006/relationships/hyperlink" Target="#&apos;13.4.39E&apos;!A1" TargetMode="External"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table" Target="../tables/table40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40E&apos;!A1" TargetMode="External"/><Relationship Id="rId4" Type="http://schemas.openxmlformats.org/officeDocument/2006/relationships/hyperlink" Target="#&apos;13.4.40E&apos;!A1" TargetMode="External"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table" Target="../tables/table41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41E&apos;!A1" TargetMode="External"/><Relationship Id="rId4" Type="http://schemas.openxmlformats.org/officeDocument/2006/relationships/hyperlink" Target="#&apos;13.4.41E&apos;!A1" TargetMode="External"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table" Target="../tables/table42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42E&apos;!A1" TargetMode="External"/><Relationship Id="rId4" Type="http://schemas.openxmlformats.org/officeDocument/2006/relationships/hyperlink" Target="#&apos;13.4.42E&apos;!A1" TargetMode="External"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table" Target="../tables/table43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43E&apos;!A1" TargetMode="External"/><Relationship Id="rId4" Type="http://schemas.openxmlformats.org/officeDocument/2006/relationships/hyperlink" Target="#&apos;13.4.43E&apos;!A1" TargetMode="External"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table" Target="../tables/table44.xml"/><Relationship Id="rId2" Type="http://schemas.openxmlformats.org/officeDocument/2006/relationships/table" Target="../tables/table45.xml"/><Relationship Id="rId3" Type="http://schemas.openxmlformats.org/officeDocument/2006/relationships/hyperlink" Target="#&apos;13.4.1&apos;!A1" TargetMode="External"/><Relationship Id="rId4" Type="http://schemas.openxmlformats.org/officeDocument/2006/relationships/hyperlink" Target="#&apos;13.4.1&apos;!A1" TargetMode="External"/><Relationship Id="rId5" Type="http://schemas.openxmlformats.org/officeDocument/2006/relationships/hyperlink" Target="#&apos;13.4.1&apos;!A1" TargetMode="External"/><Relationship Id="rId6" Type="http://schemas.openxmlformats.org/officeDocument/2006/relationships/hyperlink" Target="#&apos;13.4.1&apos;!A1" TargetMode="External"/><Relationship Id="rId7" Type="http://schemas.openxmlformats.org/officeDocument/2006/relationships/hyperlink" Target="#&apos;13.4.1&apos;!A1" TargetMode="External"/><Relationship Id="rId8" Type="http://schemas.openxmlformats.org/officeDocument/2006/relationships/hyperlink" Target="#&apos;13.4.1&apos;!A1" TargetMode="External"/><Relationship Id="rId9" Type="http://schemas.openxmlformats.org/officeDocument/2006/relationships/hyperlink" Target="#&apos;13.4.1&apos;!A1" TargetMode="External"/><Relationship Id="rId10" Type="http://schemas.openxmlformats.org/officeDocument/2006/relationships/hyperlink" Target="#&apos;13.4.1&apos;!A1" TargetMode="External"/><Relationship Id="rId11" Type="http://schemas.openxmlformats.org/officeDocument/2006/relationships/hyperlink" Target="#&apos;13.4.1&apos;!A1" TargetMode="External"/><Relationship Id="rId12" Type="http://schemas.openxmlformats.org/officeDocument/2006/relationships/hyperlink" Target="#&apos;13.4.1&apos;!A1" TargetMode="External"/><Relationship Id="rId13" Type="http://schemas.openxmlformats.org/officeDocument/2006/relationships/hyperlink" Target="#&apos;13.4.1&apos;!A1" TargetMode="External"/><Relationship Id="rId14" Type="http://schemas.openxmlformats.org/officeDocument/2006/relationships/hyperlink" Target="#&apos;13.4.1&apos;!A1" TargetMode="External"/><Relationship Id="rId15" Type="http://schemas.openxmlformats.org/officeDocument/2006/relationships/hyperlink" Target="#&apos;13.4.1&apos;!A1" TargetMode="External"/><Relationship Id="rId16" Type="http://schemas.openxmlformats.org/officeDocument/2006/relationships/hyperlink" Target="#&apos;13.4.1&apos;!A1" TargetMode="External"/><Relationship Id="rId17" Type="http://schemas.openxmlformats.org/officeDocument/2006/relationships/hyperlink" Target="#&apos;13.4.1&apos;!A1" TargetMode="External"/><Relationship Id="rId18" Type="http://schemas.openxmlformats.org/officeDocument/2006/relationships/hyperlink" Target="#&apos;13.4.1&apos;!A1" TargetMode="External"/><Relationship Id="rId19" Type="http://schemas.openxmlformats.org/officeDocument/2006/relationships/hyperlink" Target="#&apos;13.4.1&apos;!A1" TargetMode="External"/><Relationship Id="rId20" Type="http://schemas.openxmlformats.org/officeDocument/2006/relationships/hyperlink" Target="#&apos;13.4.1&apos;!A1" TargetMode="External"/><Relationship Id="rId21" Type="http://schemas.openxmlformats.org/officeDocument/2006/relationships/hyperlink" Target="#&apos;13.4.1&apos;!A1" TargetMode="External"/><Relationship Id="rId22" Type="http://schemas.openxmlformats.org/officeDocument/2006/relationships/hyperlink" Target="#&apos;13.4.1&apos;!A1" TargetMode="External"/><Relationship Id="rId23" Type="http://schemas.openxmlformats.org/officeDocument/2006/relationships/hyperlink" Target="#&apos;13.4.1&apos;!A1" TargetMode="External"/><Relationship Id="rId24" Type="http://schemas.openxmlformats.org/officeDocument/2006/relationships/hyperlink" Target="#&apos;13.4.1&apos;!A1" TargetMode="External"/><Relationship Id="rId25" Type="http://schemas.openxmlformats.org/officeDocument/2006/relationships/hyperlink" Target="#&apos;13.4.1&apos;!A1" TargetMode="External"/><Relationship Id="rId26" Type="http://schemas.openxmlformats.org/officeDocument/2006/relationships/hyperlink" Target="#&apos;13.4.1&apos;!A1" TargetMode="External"/><Relationship Id="rId27" Type="http://schemas.openxmlformats.org/officeDocument/2006/relationships/hyperlink" Target="#&apos;13.4.1&apos;!A1" TargetMode="External"/><Relationship Id="rId28" Type="http://schemas.openxmlformats.org/officeDocument/2006/relationships/hyperlink" Target="#&apos;13.4.1&apos;!A1" TargetMode="External"/><Relationship Id="rId29" Type="http://schemas.openxmlformats.org/officeDocument/2006/relationships/hyperlink" Target="#&apos;13.4.1&apos;!A1" TargetMode="External"/><Relationship Id="rId30" Type="http://schemas.openxmlformats.org/officeDocument/2006/relationships/hyperlink" Target="#&apos;13.4.1&apos;!A1" TargetMode="External"/><Relationship Id="rId31" Type="http://schemas.openxmlformats.org/officeDocument/2006/relationships/hyperlink" Target="#&apos;13.4.1&apos;!A1" TargetMode="External"/><Relationship Id="rId32" Type="http://schemas.openxmlformats.org/officeDocument/2006/relationships/hyperlink" Target="#&apos;13.4.1&apos;!A1" TargetMode="External"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table" Target="../tables/table46.xml"/><Relationship Id="rId2" Type="http://schemas.openxmlformats.org/officeDocument/2006/relationships/table" Target="../tables/table47.xml"/><Relationship Id="rId3" Type="http://schemas.openxmlformats.org/officeDocument/2006/relationships/hyperlink" Target="#&apos;13.4.2&apos;!A1" TargetMode="External"/><Relationship Id="rId4" Type="http://schemas.openxmlformats.org/officeDocument/2006/relationships/hyperlink" Target="#&apos;13.4.2&apos;!A1" TargetMode="External"/><Relationship Id="rId5" Type="http://schemas.openxmlformats.org/officeDocument/2006/relationships/hyperlink" Target="#&apos;13.4.2&apos;!A1" TargetMode="External"/><Relationship Id="rId6" Type="http://schemas.openxmlformats.org/officeDocument/2006/relationships/hyperlink" Target="#&apos;13.4.2&apos;!A1" TargetMode="External"/><Relationship Id="rId7" Type="http://schemas.openxmlformats.org/officeDocument/2006/relationships/hyperlink" Target="#&apos;13.4.2&apos;!A1" TargetMode="External"/><Relationship Id="rId8" Type="http://schemas.openxmlformats.org/officeDocument/2006/relationships/hyperlink" Target="#&apos;13.4.2&apos;!A1" TargetMode="External"/><Relationship Id="rId9" Type="http://schemas.openxmlformats.org/officeDocument/2006/relationships/hyperlink" Target="#&apos;13.4.2&apos;!A1" TargetMode="External"/><Relationship Id="rId10" Type="http://schemas.openxmlformats.org/officeDocument/2006/relationships/hyperlink" Target="#&apos;13.4.2&apos;!A1" TargetMode="External"/><Relationship Id="rId11" Type="http://schemas.openxmlformats.org/officeDocument/2006/relationships/hyperlink" Target="#&apos;13.4.2&apos;!A1" TargetMode="External"/><Relationship Id="rId12" Type="http://schemas.openxmlformats.org/officeDocument/2006/relationships/hyperlink" Target="#&apos;13.4.2&apos;!A1" TargetMode="External"/><Relationship Id="rId13" Type="http://schemas.openxmlformats.org/officeDocument/2006/relationships/hyperlink" Target="#&apos;13.4.2&apos;!A1" TargetMode="External"/><Relationship Id="rId14" Type="http://schemas.openxmlformats.org/officeDocument/2006/relationships/hyperlink" Target="#&apos;13.4.2&apos;!A1" TargetMode="External"/><Relationship Id="rId15" Type="http://schemas.openxmlformats.org/officeDocument/2006/relationships/hyperlink" Target="#&apos;13.4.2&apos;!A1" TargetMode="External"/><Relationship Id="rId16" Type="http://schemas.openxmlformats.org/officeDocument/2006/relationships/hyperlink" Target="#&apos;13.4.2&apos;!A1" TargetMode="External"/><Relationship Id="rId17" Type="http://schemas.openxmlformats.org/officeDocument/2006/relationships/hyperlink" Target="#&apos;13.4.2&apos;!A1" TargetMode="External"/><Relationship Id="rId18" Type="http://schemas.openxmlformats.org/officeDocument/2006/relationships/hyperlink" Target="#&apos;13.4.2&apos;!A1" TargetMode="External"/><Relationship Id="rId19" Type="http://schemas.openxmlformats.org/officeDocument/2006/relationships/hyperlink" Target="#&apos;13.4.2&apos;!A1" TargetMode="External"/><Relationship Id="rId20" Type="http://schemas.openxmlformats.org/officeDocument/2006/relationships/hyperlink" Target="#&apos;13.4.2&apos;!A1" TargetMode="External"/><Relationship Id="rId21" Type="http://schemas.openxmlformats.org/officeDocument/2006/relationships/hyperlink" Target="#&apos;13.4.2&apos;!A1" TargetMode="External"/><Relationship Id="rId22" Type="http://schemas.openxmlformats.org/officeDocument/2006/relationships/hyperlink" Target="#&apos;13.4.2&apos;!A1" TargetMode="External"/><Relationship Id="rId23" Type="http://schemas.openxmlformats.org/officeDocument/2006/relationships/hyperlink" Target="#&apos;13.4.2&apos;!A1" TargetMode="External"/><Relationship Id="rId24" Type="http://schemas.openxmlformats.org/officeDocument/2006/relationships/hyperlink" Target="#&apos;13.4.2&apos;!A1" TargetMode="External"/><Relationship Id="rId25" Type="http://schemas.openxmlformats.org/officeDocument/2006/relationships/hyperlink" Target="#&apos;13.4.2&apos;!A1" TargetMode="External"/><Relationship Id="rId26" Type="http://schemas.openxmlformats.org/officeDocument/2006/relationships/hyperlink" Target="#&apos;13.4.2&apos;!A1" TargetMode="External"/><Relationship Id="rId27" Type="http://schemas.openxmlformats.org/officeDocument/2006/relationships/hyperlink" Target="#&apos;13.4.2&apos;!A1" TargetMode="External"/><Relationship Id="rId28" Type="http://schemas.openxmlformats.org/officeDocument/2006/relationships/hyperlink" Target="#&apos;13.4.2&apos;!A1" TargetMode="External"/><Relationship Id="rId29" Type="http://schemas.openxmlformats.org/officeDocument/2006/relationships/hyperlink" Target="#&apos;13.4.2&apos;!A1" TargetMode="External"/><Relationship Id="rId30" Type="http://schemas.openxmlformats.org/officeDocument/2006/relationships/hyperlink" Target="#&apos;13.4.2&apos;!A1" TargetMode="External"/><Relationship Id="rId31" Type="http://schemas.openxmlformats.org/officeDocument/2006/relationships/hyperlink" Target="#&apos;13.4.2&apos;!A1" TargetMode="External"/><Relationship Id="rId32" Type="http://schemas.openxmlformats.org/officeDocument/2006/relationships/hyperlink" Target="#&apos;13.4.2&apos;!A1" TargetMode="External"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table" Target="../tables/table48.xml"/><Relationship Id="rId2" Type="http://schemas.openxmlformats.org/officeDocument/2006/relationships/hyperlink" Target="#&apos;13.4.3&apos;!A1" TargetMode="External"/><Relationship Id="rId3" Type="http://schemas.openxmlformats.org/officeDocument/2006/relationships/hyperlink" Target="#&apos;13.4.3&apos;!A1" TargetMode="External"/><Relationship Id="rId4" Type="http://schemas.openxmlformats.org/officeDocument/2006/relationships/hyperlink" Target="#&apos;13.4.3&apos;!A1" TargetMode="External"/><Relationship Id="rId5" Type="http://schemas.openxmlformats.org/officeDocument/2006/relationships/hyperlink" Target="#&apos;13.4.3&apos;!A1" TargetMode="External"/><Relationship Id="rId6" Type="http://schemas.openxmlformats.org/officeDocument/2006/relationships/hyperlink" Target="#&apos;13.4.3&apos;!A1" TargetMode="External"/><Relationship Id="rId7" Type="http://schemas.openxmlformats.org/officeDocument/2006/relationships/hyperlink" Target="#&apos;13.4.3&apos;!A1" TargetMode="External"/><Relationship Id="rId8" Type="http://schemas.openxmlformats.org/officeDocument/2006/relationships/hyperlink" Target="#&apos;13.4.3&apos;!A1" TargetMode="External"/><Relationship Id="rId9" Type="http://schemas.openxmlformats.org/officeDocument/2006/relationships/hyperlink" Target="#&apos;13.4.3&apos;!A1" TargetMode="External"/><Relationship Id="rId10" Type="http://schemas.openxmlformats.org/officeDocument/2006/relationships/hyperlink" Target="#&apos;13.4.3&apos;!A1" TargetMode="External"/><Relationship Id="rId11" Type="http://schemas.openxmlformats.org/officeDocument/2006/relationships/hyperlink" Target="#&apos;13.4.3&apos;!A1" TargetMode="External"/><Relationship Id="rId12" Type="http://schemas.openxmlformats.org/officeDocument/2006/relationships/hyperlink" Target="#&apos;13.4.3&apos;!A1" TargetMode="External"/><Relationship Id="rId13" Type="http://schemas.openxmlformats.org/officeDocument/2006/relationships/hyperlink" Target="#&apos;13.4.3&apos;!A1" TargetMode="External"/><Relationship Id="rId14" Type="http://schemas.openxmlformats.org/officeDocument/2006/relationships/hyperlink" Target="#&apos;13.4.3&apos;!A1" TargetMode="External"/><Relationship Id="rId15" Type="http://schemas.openxmlformats.org/officeDocument/2006/relationships/hyperlink" Target="#&apos;13.4.3&apos;!A1" TargetMode="External"/><Relationship Id="rId16" Type="http://schemas.openxmlformats.org/officeDocument/2006/relationships/hyperlink" Target="#&apos;13.4.3&apos;!A1" TargetMode="External"/></Relationships>
</file>

<file path=xl/worksheets/_rels/sheet49.xml.rels><?xml version="1.0" encoding="UTF-8" standalone="yes"?><Relationships xmlns="http://schemas.openxmlformats.org/package/2006/relationships"><Relationship Id="rId1" Type="http://schemas.openxmlformats.org/officeDocument/2006/relationships/table" Target="../tables/table49.xml"/><Relationship Id="rId2" Type="http://schemas.openxmlformats.org/officeDocument/2006/relationships/hyperlink" Target="#&apos;13.4.4&apos;!A1" TargetMode="External"/><Relationship Id="rId3" Type="http://schemas.openxmlformats.org/officeDocument/2006/relationships/hyperlink" Target="#&apos;13.4.4&apos;!A1" TargetMode="External"/><Relationship Id="rId4" Type="http://schemas.openxmlformats.org/officeDocument/2006/relationships/hyperlink" Target="#&apos;13.4.4&apos;!A1" TargetMode="External"/><Relationship Id="rId5" Type="http://schemas.openxmlformats.org/officeDocument/2006/relationships/hyperlink" Target="#&apos;13.4.4&apos;!A1" TargetMode="External"/><Relationship Id="rId6" Type="http://schemas.openxmlformats.org/officeDocument/2006/relationships/hyperlink" Target="#&apos;13.4.4&apos;!A1" TargetMode="External"/><Relationship Id="rId7" Type="http://schemas.openxmlformats.org/officeDocument/2006/relationships/hyperlink" Target="#&apos;13.4.4&apos;!A1" TargetMode="External"/><Relationship Id="rId8" Type="http://schemas.openxmlformats.org/officeDocument/2006/relationships/hyperlink" Target="#&apos;13.4.4&apos;!A1" TargetMode="External"/><Relationship Id="rId9" Type="http://schemas.openxmlformats.org/officeDocument/2006/relationships/hyperlink" Target="#&apos;13.4.4&apos;!A1" TargetMode="External"/><Relationship Id="rId10" Type="http://schemas.openxmlformats.org/officeDocument/2006/relationships/hyperlink" Target="#&apos;13.4.4&apos;!A1" TargetMode="External"/><Relationship Id="rId11" Type="http://schemas.openxmlformats.org/officeDocument/2006/relationships/hyperlink" Target="#&apos;13.4.4&apos;!A1" TargetMode="External"/><Relationship Id="rId12" Type="http://schemas.openxmlformats.org/officeDocument/2006/relationships/hyperlink" Target="#&apos;13.4.4&apos;!A1" TargetMode="External"/><Relationship Id="rId13" Type="http://schemas.openxmlformats.org/officeDocument/2006/relationships/hyperlink" Target="#&apos;13.4.4&apos;!A1" TargetMode="External"/><Relationship Id="rId14" Type="http://schemas.openxmlformats.org/officeDocument/2006/relationships/hyperlink" Target="#&apos;13.4.4&apos;!A1" TargetMode="External"/><Relationship Id="rId15" Type="http://schemas.openxmlformats.org/officeDocument/2006/relationships/hyperlink" Target="#&apos;13.4.4&apos;!A1" TargetMode="External"/><Relationship Id="rId16" Type="http://schemas.openxmlformats.org/officeDocument/2006/relationships/hyperlink" Target="#&apos;13.4.4&apos;!A1" TargetMode="Externa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3E&apos;!A1" TargetMode="External"/><Relationship Id="rId4" Type="http://schemas.openxmlformats.org/officeDocument/2006/relationships/hyperlink" Target="#&apos;13.4.3E&apos;!A1" TargetMode="External"/></Relationships>
</file>

<file path=xl/worksheets/_rels/sheet50.xml.rels><?xml version="1.0" encoding="UTF-8" standalone="yes"?><Relationships xmlns="http://schemas.openxmlformats.org/package/2006/relationships"><Relationship Id="rId1" Type="http://schemas.openxmlformats.org/officeDocument/2006/relationships/table" Target="../tables/table50.xml"/><Relationship Id="rId2" Type="http://schemas.openxmlformats.org/officeDocument/2006/relationships/hyperlink" Target="#&apos;13.4.5&apos;!A1" TargetMode="External"/><Relationship Id="rId3" Type="http://schemas.openxmlformats.org/officeDocument/2006/relationships/hyperlink" Target="#&apos;13.4.5&apos;!A1" TargetMode="External"/><Relationship Id="rId4" Type="http://schemas.openxmlformats.org/officeDocument/2006/relationships/hyperlink" Target="#&apos;13.4.5&apos;!A1" TargetMode="External"/><Relationship Id="rId5" Type="http://schemas.openxmlformats.org/officeDocument/2006/relationships/hyperlink" Target="#&apos;13.4.5&apos;!A1" TargetMode="External"/><Relationship Id="rId6" Type="http://schemas.openxmlformats.org/officeDocument/2006/relationships/hyperlink" Target="#&apos;13.4.5&apos;!A1" TargetMode="External"/><Relationship Id="rId7" Type="http://schemas.openxmlformats.org/officeDocument/2006/relationships/hyperlink" Target="#&apos;13.4.5&apos;!A1" TargetMode="External"/><Relationship Id="rId8" Type="http://schemas.openxmlformats.org/officeDocument/2006/relationships/hyperlink" Target="#&apos;13.4.5&apos;!A1" TargetMode="External"/><Relationship Id="rId9" Type="http://schemas.openxmlformats.org/officeDocument/2006/relationships/hyperlink" Target="#&apos;13.4.5&apos;!A1" TargetMode="External"/><Relationship Id="rId10" Type="http://schemas.openxmlformats.org/officeDocument/2006/relationships/hyperlink" Target="#&apos;13.4.5&apos;!A1" TargetMode="External"/><Relationship Id="rId11" Type="http://schemas.openxmlformats.org/officeDocument/2006/relationships/hyperlink" Target="#&apos;13.4.5&apos;!A1" TargetMode="External"/><Relationship Id="rId12" Type="http://schemas.openxmlformats.org/officeDocument/2006/relationships/hyperlink" Target="#&apos;13.4.5&apos;!A1" TargetMode="External"/><Relationship Id="rId13" Type="http://schemas.openxmlformats.org/officeDocument/2006/relationships/hyperlink" Target="#&apos;13.4.5&apos;!A1" TargetMode="External"/><Relationship Id="rId14" Type="http://schemas.openxmlformats.org/officeDocument/2006/relationships/hyperlink" Target="#&apos;13.4.5&apos;!A1" TargetMode="External"/><Relationship Id="rId15" Type="http://schemas.openxmlformats.org/officeDocument/2006/relationships/hyperlink" Target="#&apos;13.4.5&apos;!A1" TargetMode="External"/><Relationship Id="rId16" Type="http://schemas.openxmlformats.org/officeDocument/2006/relationships/hyperlink" Target="#&apos;13.4.5&apos;!A1" TargetMode="External"/></Relationships>
</file>

<file path=xl/worksheets/_rels/sheet51.xml.rels><?xml version="1.0" encoding="UTF-8" standalone="yes"?><Relationships xmlns="http://schemas.openxmlformats.org/package/2006/relationships"><Relationship Id="rId1" Type="http://schemas.openxmlformats.org/officeDocument/2006/relationships/table" Target="../tables/table51.xml"/><Relationship Id="rId2" Type="http://schemas.openxmlformats.org/officeDocument/2006/relationships/hyperlink" Target="#&apos;13.4.6&apos;!A1" TargetMode="External"/><Relationship Id="rId3" Type="http://schemas.openxmlformats.org/officeDocument/2006/relationships/hyperlink" Target="#&apos;13.4.6&apos;!A1" TargetMode="External"/><Relationship Id="rId4" Type="http://schemas.openxmlformats.org/officeDocument/2006/relationships/hyperlink" Target="#&apos;13.4.6&apos;!A1" TargetMode="External"/><Relationship Id="rId5" Type="http://schemas.openxmlformats.org/officeDocument/2006/relationships/hyperlink" Target="#&apos;13.4.6&apos;!A1" TargetMode="External"/><Relationship Id="rId6" Type="http://schemas.openxmlformats.org/officeDocument/2006/relationships/hyperlink" Target="#&apos;13.4.6&apos;!A1" TargetMode="External"/><Relationship Id="rId7" Type="http://schemas.openxmlformats.org/officeDocument/2006/relationships/hyperlink" Target="#&apos;13.4.6&apos;!A1" TargetMode="External"/><Relationship Id="rId8" Type="http://schemas.openxmlformats.org/officeDocument/2006/relationships/hyperlink" Target="#&apos;13.4.6&apos;!A1" TargetMode="External"/><Relationship Id="rId9" Type="http://schemas.openxmlformats.org/officeDocument/2006/relationships/hyperlink" Target="#&apos;13.4.6&apos;!A1" TargetMode="External"/><Relationship Id="rId10" Type="http://schemas.openxmlformats.org/officeDocument/2006/relationships/hyperlink" Target="#&apos;13.4.6&apos;!A1" TargetMode="External"/><Relationship Id="rId11" Type="http://schemas.openxmlformats.org/officeDocument/2006/relationships/hyperlink" Target="#&apos;13.4.6&apos;!A1" TargetMode="External"/><Relationship Id="rId12" Type="http://schemas.openxmlformats.org/officeDocument/2006/relationships/hyperlink" Target="#&apos;13.4.6&apos;!A1" TargetMode="External"/><Relationship Id="rId13" Type="http://schemas.openxmlformats.org/officeDocument/2006/relationships/hyperlink" Target="#&apos;13.4.6&apos;!A1" TargetMode="External"/><Relationship Id="rId14" Type="http://schemas.openxmlformats.org/officeDocument/2006/relationships/hyperlink" Target="#&apos;13.4.6&apos;!A1" TargetMode="External"/><Relationship Id="rId15" Type="http://schemas.openxmlformats.org/officeDocument/2006/relationships/hyperlink" Target="#&apos;13.4.6&apos;!A1" TargetMode="External"/><Relationship Id="rId16" Type="http://schemas.openxmlformats.org/officeDocument/2006/relationships/hyperlink" Target="#&apos;13.4.6&apos;!A1" TargetMode="External"/></Relationships>
</file>

<file path=xl/worksheets/_rels/sheet52.xml.rels><?xml version="1.0" encoding="UTF-8" standalone="yes"?><Relationships xmlns="http://schemas.openxmlformats.org/package/2006/relationships"><Relationship Id="rId1" Type="http://schemas.openxmlformats.org/officeDocument/2006/relationships/table" Target="../tables/table52.xml"/><Relationship Id="rId2" Type="http://schemas.openxmlformats.org/officeDocument/2006/relationships/hyperlink" Target="#&apos;13.4.7&apos;!A1" TargetMode="External"/><Relationship Id="rId3" Type="http://schemas.openxmlformats.org/officeDocument/2006/relationships/hyperlink" Target="#&apos;13.4.7&apos;!A1" TargetMode="External"/><Relationship Id="rId4" Type="http://schemas.openxmlformats.org/officeDocument/2006/relationships/hyperlink" Target="#&apos;13.4.7&apos;!A1" TargetMode="External"/><Relationship Id="rId5" Type="http://schemas.openxmlformats.org/officeDocument/2006/relationships/hyperlink" Target="#&apos;13.4.7&apos;!A1" TargetMode="External"/><Relationship Id="rId6" Type="http://schemas.openxmlformats.org/officeDocument/2006/relationships/hyperlink" Target="#&apos;13.4.7&apos;!A1" TargetMode="External"/><Relationship Id="rId7" Type="http://schemas.openxmlformats.org/officeDocument/2006/relationships/hyperlink" Target="#&apos;13.4.7&apos;!A1" TargetMode="External"/><Relationship Id="rId8" Type="http://schemas.openxmlformats.org/officeDocument/2006/relationships/hyperlink" Target="#&apos;13.4.7&apos;!A1" TargetMode="External"/><Relationship Id="rId9" Type="http://schemas.openxmlformats.org/officeDocument/2006/relationships/hyperlink" Target="#&apos;13.4.7&apos;!A1" TargetMode="External"/><Relationship Id="rId10" Type="http://schemas.openxmlformats.org/officeDocument/2006/relationships/hyperlink" Target="#&apos;13.4.7&apos;!A1" TargetMode="External"/><Relationship Id="rId11" Type="http://schemas.openxmlformats.org/officeDocument/2006/relationships/hyperlink" Target="#&apos;13.4.7&apos;!A1" TargetMode="External"/><Relationship Id="rId12" Type="http://schemas.openxmlformats.org/officeDocument/2006/relationships/hyperlink" Target="#&apos;13.4.7&apos;!A1" TargetMode="External"/><Relationship Id="rId13" Type="http://schemas.openxmlformats.org/officeDocument/2006/relationships/hyperlink" Target="#&apos;13.4.7&apos;!A1" TargetMode="External"/><Relationship Id="rId14" Type="http://schemas.openxmlformats.org/officeDocument/2006/relationships/hyperlink" Target="#&apos;13.4.7&apos;!A1" TargetMode="External"/><Relationship Id="rId15" Type="http://schemas.openxmlformats.org/officeDocument/2006/relationships/hyperlink" Target="#&apos;13.4.7&apos;!A1" TargetMode="External"/><Relationship Id="rId16" Type="http://schemas.openxmlformats.org/officeDocument/2006/relationships/hyperlink" Target="#&apos;13.4.7&apos;!A1" TargetMode="External"/></Relationships>
</file>

<file path=xl/worksheets/_rels/sheet53.xml.rels><?xml version="1.0" encoding="UTF-8" standalone="yes"?><Relationships xmlns="http://schemas.openxmlformats.org/package/2006/relationships"><Relationship Id="rId1" Type="http://schemas.openxmlformats.org/officeDocument/2006/relationships/table" Target="../tables/table53.xml"/><Relationship Id="rId2" Type="http://schemas.openxmlformats.org/officeDocument/2006/relationships/hyperlink" Target="#&apos;13.4.8&apos;!A1" TargetMode="External"/><Relationship Id="rId3" Type="http://schemas.openxmlformats.org/officeDocument/2006/relationships/hyperlink" Target="#&apos;13.4.8&apos;!A1" TargetMode="External"/><Relationship Id="rId4" Type="http://schemas.openxmlformats.org/officeDocument/2006/relationships/hyperlink" Target="#&apos;13.4.8&apos;!A1" TargetMode="External"/><Relationship Id="rId5" Type="http://schemas.openxmlformats.org/officeDocument/2006/relationships/hyperlink" Target="#&apos;13.4.8&apos;!A1" TargetMode="External"/><Relationship Id="rId6" Type="http://schemas.openxmlformats.org/officeDocument/2006/relationships/hyperlink" Target="#&apos;13.4.8&apos;!A1" TargetMode="External"/><Relationship Id="rId7" Type="http://schemas.openxmlformats.org/officeDocument/2006/relationships/hyperlink" Target="#&apos;13.4.8&apos;!A1" TargetMode="External"/><Relationship Id="rId8" Type="http://schemas.openxmlformats.org/officeDocument/2006/relationships/hyperlink" Target="#&apos;13.4.8&apos;!A1" TargetMode="External"/><Relationship Id="rId9" Type="http://schemas.openxmlformats.org/officeDocument/2006/relationships/hyperlink" Target="#&apos;13.4.8&apos;!A1" TargetMode="External"/><Relationship Id="rId10" Type="http://schemas.openxmlformats.org/officeDocument/2006/relationships/hyperlink" Target="#&apos;13.4.8&apos;!A1" TargetMode="External"/><Relationship Id="rId11" Type="http://schemas.openxmlformats.org/officeDocument/2006/relationships/hyperlink" Target="#&apos;13.4.8&apos;!A1" TargetMode="External"/><Relationship Id="rId12" Type="http://schemas.openxmlformats.org/officeDocument/2006/relationships/hyperlink" Target="#&apos;13.4.8&apos;!A1" TargetMode="External"/><Relationship Id="rId13" Type="http://schemas.openxmlformats.org/officeDocument/2006/relationships/hyperlink" Target="#&apos;13.4.8&apos;!A1" TargetMode="External"/><Relationship Id="rId14" Type="http://schemas.openxmlformats.org/officeDocument/2006/relationships/hyperlink" Target="#&apos;13.4.8&apos;!A1" TargetMode="External"/><Relationship Id="rId15" Type="http://schemas.openxmlformats.org/officeDocument/2006/relationships/hyperlink" Target="#&apos;13.4.8&apos;!A1" TargetMode="External"/><Relationship Id="rId16" Type="http://schemas.openxmlformats.org/officeDocument/2006/relationships/hyperlink" Target="#&apos;13.4.8&apos;!A1" TargetMode="External"/></Relationships>
</file>

<file path=xl/worksheets/_rels/sheet54.xml.rels><?xml version="1.0" encoding="UTF-8" standalone="yes"?><Relationships xmlns="http://schemas.openxmlformats.org/package/2006/relationships"><Relationship Id="rId1" Type="http://schemas.openxmlformats.org/officeDocument/2006/relationships/table" Target="../tables/table54.xml"/><Relationship Id="rId2" Type="http://schemas.openxmlformats.org/officeDocument/2006/relationships/hyperlink" Target="#&apos;13.4.9&apos;!A1" TargetMode="External"/><Relationship Id="rId3" Type="http://schemas.openxmlformats.org/officeDocument/2006/relationships/hyperlink" Target="#&apos;13.4.9&apos;!A1" TargetMode="External"/><Relationship Id="rId4" Type="http://schemas.openxmlformats.org/officeDocument/2006/relationships/hyperlink" Target="#&apos;13.4.9&apos;!A1" TargetMode="External"/><Relationship Id="rId5" Type="http://schemas.openxmlformats.org/officeDocument/2006/relationships/hyperlink" Target="#&apos;13.4.9&apos;!A1" TargetMode="External"/><Relationship Id="rId6" Type="http://schemas.openxmlformats.org/officeDocument/2006/relationships/hyperlink" Target="#&apos;13.4.9&apos;!A1" TargetMode="External"/><Relationship Id="rId7" Type="http://schemas.openxmlformats.org/officeDocument/2006/relationships/hyperlink" Target="#&apos;13.4.9&apos;!A1" TargetMode="External"/><Relationship Id="rId8" Type="http://schemas.openxmlformats.org/officeDocument/2006/relationships/hyperlink" Target="#&apos;13.4.9&apos;!A1" TargetMode="External"/><Relationship Id="rId9" Type="http://schemas.openxmlformats.org/officeDocument/2006/relationships/hyperlink" Target="#&apos;13.4.9&apos;!A1" TargetMode="External"/><Relationship Id="rId10" Type="http://schemas.openxmlformats.org/officeDocument/2006/relationships/hyperlink" Target="#&apos;13.4.9&apos;!A1" TargetMode="External"/><Relationship Id="rId11" Type="http://schemas.openxmlformats.org/officeDocument/2006/relationships/hyperlink" Target="#&apos;13.4.9&apos;!A1" TargetMode="External"/><Relationship Id="rId12" Type="http://schemas.openxmlformats.org/officeDocument/2006/relationships/hyperlink" Target="#&apos;13.4.9&apos;!A1" TargetMode="External"/><Relationship Id="rId13" Type="http://schemas.openxmlformats.org/officeDocument/2006/relationships/hyperlink" Target="#&apos;13.4.9&apos;!A1" TargetMode="External"/><Relationship Id="rId14" Type="http://schemas.openxmlformats.org/officeDocument/2006/relationships/hyperlink" Target="#&apos;13.4.9&apos;!A1" TargetMode="External"/><Relationship Id="rId15" Type="http://schemas.openxmlformats.org/officeDocument/2006/relationships/hyperlink" Target="#&apos;13.4.9&apos;!A1" TargetMode="External"/><Relationship Id="rId16" Type="http://schemas.openxmlformats.org/officeDocument/2006/relationships/hyperlink" Target="#&apos;13.4.9&apos;!A1" TargetMode="External"/></Relationships>
</file>

<file path=xl/worksheets/_rels/sheet55.xml.rels><?xml version="1.0" encoding="UTF-8" standalone="yes"?><Relationships xmlns="http://schemas.openxmlformats.org/package/2006/relationships"><Relationship Id="rId1" Type="http://schemas.openxmlformats.org/officeDocument/2006/relationships/table" Target="../tables/table55.xml"/><Relationship Id="rId2" Type="http://schemas.openxmlformats.org/officeDocument/2006/relationships/hyperlink" Target="#&apos;13.4.10&apos;!A1" TargetMode="External"/><Relationship Id="rId3" Type="http://schemas.openxmlformats.org/officeDocument/2006/relationships/hyperlink" Target="#&apos;13.4.10&apos;!A1" TargetMode="External"/><Relationship Id="rId4" Type="http://schemas.openxmlformats.org/officeDocument/2006/relationships/hyperlink" Target="#&apos;13.4.10&apos;!A1" TargetMode="External"/><Relationship Id="rId5" Type="http://schemas.openxmlformats.org/officeDocument/2006/relationships/hyperlink" Target="#&apos;13.4.10&apos;!A1" TargetMode="External"/><Relationship Id="rId6" Type="http://schemas.openxmlformats.org/officeDocument/2006/relationships/hyperlink" Target="#&apos;13.4.10&apos;!A1" TargetMode="External"/><Relationship Id="rId7" Type="http://schemas.openxmlformats.org/officeDocument/2006/relationships/hyperlink" Target="#&apos;13.4.10&apos;!A1" TargetMode="External"/><Relationship Id="rId8" Type="http://schemas.openxmlformats.org/officeDocument/2006/relationships/hyperlink" Target="#&apos;13.4.10&apos;!A1" TargetMode="External"/><Relationship Id="rId9" Type="http://schemas.openxmlformats.org/officeDocument/2006/relationships/hyperlink" Target="#&apos;13.4.10&apos;!A1" TargetMode="External"/><Relationship Id="rId10" Type="http://schemas.openxmlformats.org/officeDocument/2006/relationships/hyperlink" Target="#&apos;13.4.10&apos;!A1" TargetMode="External"/><Relationship Id="rId11" Type="http://schemas.openxmlformats.org/officeDocument/2006/relationships/hyperlink" Target="#&apos;13.4.10&apos;!A1" TargetMode="External"/><Relationship Id="rId12" Type="http://schemas.openxmlformats.org/officeDocument/2006/relationships/hyperlink" Target="#&apos;13.4.10&apos;!A1" TargetMode="External"/><Relationship Id="rId13" Type="http://schemas.openxmlformats.org/officeDocument/2006/relationships/hyperlink" Target="#&apos;13.4.10&apos;!A1" TargetMode="External"/><Relationship Id="rId14" Type="http://schemas.openxmlformats.org/officeDocument/2006/relationships/hyperlink" Target="#&apos;13.4.10&apos;!A1" TargetMode="External"/><Relationship Id="rId15" Type="http://schemas.openxmlformats.org/officeDocument/2006/relationships/hyperlink" Target="#&apos;13.4.10&apos;!A1" TargetMode="External"/><Relationship Id="rId16" Type="http://schemas.openxmlformats.org/officeDocument/2006/relationships/hyperlink" Target="#&apos;13.4.10&apos;!A1" TargetMode="External"/></Relationships>
</file>

<file path=xl/worksheets/_rels/sheet56.xml.rels><?xml version="1.0" encoding="UTF-8" standalone="yes"?><Relationships xmlns="http://schemas.openxmlformats.org/package/2006/relationships"><Relationship Id="rId1" Type="http://schemas.openxmlformats.org/officeDocument/2006/relationships/table" Target="../tables/table56.xml"/><Relationship Id="rId2" Type="http://schemas.openxmlformats.org/officeDocument/2006/relationships/hyperlink" Target="#&apos;13.4.11&apos;!A1" TargetMode="External"/><Relationship Id="rId3" Type="http://schemas.openxmlformats.org/officeDocument/2006/relationships/hyperlink" Target="#&apos;13.4.11&apos;!A1" TargetMode="External"/><Relationship Id="rId4" Type="http://schemas.openxmlformats.org/officeDocument/2006/relationships/hyperlink" Target="#&apos;13.4.11&apos;!A1" TargetMode="External"/><Relationship Id="rId5" Type="http://schemas.openxmlformats.org/officeDocument/2006/relationships/hyperlink" Target="#&apos;13.4.11&apos;!A1" TargetMode="External"/><Relationship Id="rId6" Type="http://schemas.openxmlformats.org/officeDocument/2006/relationships/hyperlink" Target="#&apos;13.4.11&apos;!A1" TargetMode="External"/><Relationship Id="rId7" Type="http://schemas.openxmlformats.org/officeDocument/2006/relationships/hyperlink" Target="#&apos;13.4.11&apos;!A1" TargetMode="External"/><Relationship Id="rId8" Type="http://schemas.openxmlformats.org/officeDocument/2006/relationships/hyperlink" Target="#&apos;13.4.11&apos;!A1" TargetMode="External"/><Relationship Id="rId9" Type="http://schemas.openxmlformats.org/officeDocument/2006/relationships/hyperlink" Target="#&apos;13.4.11&apos;!A1" TargetMode="External"/><Relationship Id="rId10" Type="http://schemas.openxmlformats.org/officeDocument/2006/relationships/hyperlink" Target="#&apos;13.4.11&apos;!A1" TargetMode="External"/><Relationship Id="rId11" Type="http://schemas.openxmlformats.org/officeDocument/2006/relationships/hyperlink" Target="#&apos;13.4.11&apos;!A1" TargetMode="External"/><Relationship Id="rId12" Type="http://schemas.openxmlformats.org/officeDocument/2006/relationships/hyperlink" Target="#&apos;13.4.11&apos;!A1" TargetMode="External"/><Relationship Id="rId13" Type="http://schemas.openxmlformats.org/officeDocument/2006/relationships/hyperlink" Target="#&apos;13.4.11&apos;!A1" TargetMode="External"/><Relationship Id="rId14" Type="http://schemas.openxmlformats.org/officeDocument/2006/relationships/hyperlink" Target="#&apos;13.4.11&apos;!A1" TargetMode="External"/><Relationship Id="rId15" Type="http://schemas.openxmlformats.org/officeDocument/2006/relationships/hyperlink" Target="#&apos;13.4.11&apos;!A1" TargetMode="External"/><Relationship Id="rId16" Type="http://schemas.openxmlformats.org/officeDocument/2006/relationships/hyperlink" Target="#&apos;13.4.11&apos;!A1" TargetMode="External"/></Relationships>
</file>

<file path=xl/worksheets/_rels/sheet57.xml.rels><?xml version="1.0" encoding="UTF-8" standalone="yes"?><Relationships xmlns="http://schemas.openxmlformats.org/package/2006/relationships"><Relationship Id="rId1" Type="http://schemas.openxmlformats.org/officeDocument/2006/relationships/table" Target="../tables/table57.xml"/><Relationship Id="rId2" Type="http://schemas.openxmlformats.org/officeDocument/2006/relationships/hyperlink" Target="#&apos;13.4.12&apos;!A1" TargetMode="External"/><Relationship Id="rId3" Type="http://schemas.openxmlformats.org/officeDocument/2006/relationships/hyperlink" Target="#&apos;13.4.12&apos;!A1" TargetMode="External"/><Relationship Id="rId4" Type="http://schemas.openxmlformats.org/officeDocument/2006/relationships/hyperlink" Target="#&apos;13.4.12&apos;!A1" TargetMode="External"/><Relationship Id="rId5" Type="http://schemas.openxmlformats.org/officeDocument/2006/relationships/hyperlink" Target="#&apos;13.4.12&apos;!A1" TargetMode="External"/><Relationship Id="rId6" Type="http://schemas.openxmlformats.org/officeDocument/2006/relationships/hyperlink" Target="#&apos;13.4.12&apos;!A1" TargetMode="External"/><Relationship Id="rId7" Type="http://schemas.openxmlformats.org/officeDocument/2006/relationships/hyperlink" Target="#&apos;13.4.12&apos;!A1" TargetMode="External"/><Relationship Id="rId8" Type="http://schemas.openxmlformats.org/officeDocument/2006/relationships/hyperlink" Target="#&apos;13.4.12&apos;!A1" TargetMode="External"/><Relationship Id="rId9" Type="http://schemas.openxmlformats.org/officeDocument/2006/relationships/hyperlink" Target="#&apos;13.4.12&apos;!A1" TargetMode="External"/><Relationship Id="rId10" Type="http://schemas.openxmlformats.org/officeDocument/2006/relationships/hyperlink" Target="#&apos;13.4.12&apos;!A1" TargetMode="External"/><Relationship Id="rId11" Type="http://schemas.openxmlformats.org/officeDocument/2006/relationships/hyperlink" Target="#&apos;13.4.12&apos;!A1" TargetMode="External"/><Relationship Id="rId12" Type="http://schemas.openxmlformats.org/officeDocument/2006/relationships/hyperlink" Target="#&apos;13.4.12&apos;!A1" TargetMode="External"/><Relationship Id="rId13" Type="http://schemas.openxmlformats.org/officeDocument/2006/relationships/hyperlink" Target="#&apos;13.4.12&apos;!A1" TargetMode="External"/><Relationship Id="rId14" Type="http://schemas.openxmlformats.org/officeDocument/2006/relationships/hyperlink" Target="#&apos;13.4.12&apos;!A1" TargetMode="External"/><Relationship Id="rId15" Type="http://schemas.openxmlformats.org/officeDocument/2006/relationships/hyperlink" Target="#&apos;13.4.12&apos;!A1" TargetMode="External"/><Relationship Id="rId16" Type="http://schemas.openxmlformats.org/officeDocument/2006/relationships/hyperlink" Target="#&apos;13.4.12&apos;!A1" TargetMode="External"/></Relationships>
</file>

<file path=xl/worksheets/_rels/sheet58.xml.rels><?xml version="1.0" encoding="UTF-8" standalone="yes"?><Relationships xmlns="http://schemas.openxmlformats.org/package/2006/relationships"><Relationship Id="rId1" Type="http://schemas.openxmlformats.org/officeDocument/2006/relationships/table" Target="../tables/table58.xml"/><Relationship Id="rId2" Type="http://schemas.openxmlformats.org/officeDocument/2006/relationships/hyperlink" Target="#&apos;13.4.13&apos;!A1" TargetMode="External"/><Relationship Id="rId3" Type="http://schemas.openxmlformats.org/officeDocument/2006/relationships/hyperlink" Target="#&apos;13.4.13&apos;!A1" TargetMode="External"/><Relationship Id="rId4" Type="http://schemas.openxmlformats.org/officeDocument/2006/relationships/hyperlink" Target="#&apos;13.4.13&apos;!A1" TargetMode="External"/><Relationship Id="rId5" Type="http://schemas.openxmlformats.org/officeDocument/2006/relationships/hyperlink" Target="#&apos;13.4.13&apos;!A1" TargetMode="External"/><Relationship Id="rId6" Type="http://schemas.openxmlformats.org/officeDocument/2006/relationships/hyperlink" Target="#&apos;13.4.13&apos;!A1" TargetMode="External"/><Relationship Id="rId7" Type="http://schemas.openxmlformats.org/officeDocument/2006/relationships/hyperlink" Target="#&apos;13.4.13&apos;!A1" TargetMode="External"/><Relationship Id="rId8" Type="http://schemas.openxmlformats.org/officeDocument/2006/relationships/hyperlink" Target="#&apos;13.4.13&apos;!A1" TargetMode="External"/><Relationship Id="rId9" Type="http://schemas.openxmlformats.org/officeDocument/2006/relationships/hyperlink" Target="#&apos;13.4.13&apos;!A1" TargetMode="External"/><Relationship Id="rId10" Type="http://schemas.openxmlformats.org/officeDocument/2006/relationships/hyperlink" Target="#&apos;13.4.13&apos;!A1" TargetMode="External"/><Relationship Id="rId11" Type="http://schemas.openxmlformats.org/officeDocument/2006/relationships/hyperlink" Target="#&apos;13.4.13&apos;!A1" TargetMode="External"/><Relationship Id="rId12" Type="http://schemas.openxmlformats.org/officeDocument/2006/relationships/hyperlink" Target="#&apos;13.4.13&apos;!A1" TargetMode="External"/><Relationship Id="rId13" Type="http://schemas.openxmlformats.org/officeDocument/2006/relationships/hyperlink" Target="#&apos;13.4.13&apos;!A1" TargetMode="External"/><Relationship Id="rId14" Type="http://schemas.openxmlformats.org/officeDocument/2006/relationships/hyperlink" Target="#&apos;13.4.13&apos;!A1" TargetMode="External"/><Relationship Id="rId15" Type="http://schemas.openxmlformats.org/officeDocument/2006/relationships/hyperlink" Target="#&apos;13.4.13&apos;!A1" TargetMode="External"/><Relationship Id="rId16" Type="http://schemas.openxmlformats.org/officeDocument/2006/relationships/hyperlink" Target="#&apos;13.4.13&apos;!A1" TargetMode="External"/></Relationships>
</file>

<file path=xl/worksheets/_rels/sheet59.xml.rels><?xml version="1.0" encoding="UTF-8" standalone="yes"?><Relationships xmlns="http://schemas.openxmlformats.org/package/2006/relationships"><Relationship Id="rId1" Type="http://schemas.openxmlformats.org/officeDocument/2006/relationships/table" Target="../tables/table59.xml"/><Relationship Id="rId2" Type="http://schemas.openxmlformats.org/officeDocument/2006/relationships/table" Target="../tables/table60.xml"/><Relationship Id="rId3" Type="http://schemas.openxmlformats.org/officeDocument/2006/relationships/table" Target="../tables/table61.xml"/><Relationship Id="rId4" Type="http://schemas.openxmlformats.org/officeDocument/2006/relationships/hyperlink" Target="#&apos;13.4.14&apos;!A1" TargetMode="External"/><Relationship Id="rId5" Type="http://schemas.openxmlformats.org/officeDocument/2006/relationships/hyperlink" Target="#&apos;13.4.14&apos;!A1" TargetMode="External"/><Relationship Id="rId6" Type="http://schemas.openxmlformats.org/officeDocument/2006/relationships/hyperlink" Target="#&apos;13.4.14&apos;!A1" TargetMode="External"/><Relationship Id="rId7" Type="http://schemas.openxmlformats.org/officeDocument/2006/relationships/hyperlink" Target="#&apos;13.4.14&apos;!A1" TargetMode="External"/><Relationship Id="rId8" Type="http://schemas.openxmlformats.org/officeDocument/2006/relationships/hyperlink" Target="#&apos;13.4.14&apos;!A1" TargetMode="External"/><Relationship Id="rId9" Type="http://schemas.openxmlformats.org/officeDocument/2006/relationships/hyperlink" Target="#&apos;13.4.14&apos;!A1" TargetMode="External"/><Relationship Id="rId10" Type="http://schemas.openxmlformats.org/officeDocument/2006/relationships/hyperlink" Target="#&apos;13.4.14&apos;!A1" TargetMode="External"/><Relationship Id="rId11" Type="http://schemas.openxmlformats.org/officeDocument/2006/relationships/hyperlink" Target="#&apos;13.4.14&apos;!A1" TargetMode="External"/><Relationship Id="rId12" Type="http://schemas.openxmlformats.org/officeDocument/2006/relationships/hyperlink" Target="#&apos;13.4.14&apos;!A1" TargetMode="External"/><Relationship Id="rId13" Type="http://schemas.openxmlformats.org/officeDocument/2006/relationships/hyperlink" Target="#&apos;13.4.14&apos;!A1" TargetMode="External"/><Relationship Id="rId14" Type="http://schemas.openxmlformats.org/officeDocument/2006/relationships/hyperlink" Target="#&apos;13.4.14&apos;!A1" TargetMode="External"/><Relationship Id="rId15" Type="http://schemas.openxmlformats.org/officeDocument/2006/relationships/hyperlink" Target="#&apos;13.4.14&apos;!A1" TargetMode="External"/><Relationship Id="rId16" Type="http://schemas.openxmlformats.org/officeDocument/2006/relationships/hyperlink" Target="#&apos;13.4.14&apos;!A1" TargetMode="External"/><Relationship Id="rId17" Type="http://schemas.openxmlformats.org/officeDocument/2006/relationships/hyperlink" Target="#&apos;13.4.14&apos;!A1" TargetMode="External"/><Relationship Id="rId18" Type="http://schemas.openxmlformats.org/officeDocument/2006/relationships/hyperlink" Target="#&apos;13.4.14&apos;!A1" TargetMode="External"/><Relationship Id="rId19" Type="http://schemas.openxmlformats.org/officeDocument/2006/relationships/hyperlink" Target="#&apos;13.4.14&apos;!A1" TargetMode="External"/><Relationship Id="rId20" Type="http://schemas.openxmlformats.org/officeDocument/2006/relationships/hyperlink" Target="#&apos;13.4.14&apos;!A1" TargetMode="External"/><Relationship Id="rId21" Type="http://schemas.openxmlformats.org/officeDocument/2006/relationships/hyperlink" Target="#&apos;13.4.14&apos;!A1" TargetMode="External"/><Relationship Id="rId22" Type="http://schemas.openxmlformats.org/officeDocument/2006/relationships/hyperlink" Target="#&apos;13.4.14&apos;!A1" TargetMode="External"/><Relationship Id="rId23" Type="http://schemas.openxmlformats.org/officeDocument/2006/relationships/hyperlink" Target="#&apos;13.4.14&apos;!A1" TargetMode="External"/><Relationship Id="rId24" Type="http://schemas.openxmlformats.org/officeDocument/2006/relationships/hyperlink" Target="#&apos;13.4.14&apos;!A1" TargetMode="External"/><Relationship Id="rId25" Type="http://schemas.openxmlformats.org/officeDocument/2006/relationships/hyperlink" Target="#&apos;13.4.14&apos;!A1" TargetMode="External"/><Relationship Id="rId26" Type="http://schemas.openxmlformats.org/officeDocument/2006/relationships/hyperlink" Target="#&apos;13.4.14&apos;!A1" TargetMode="External"/><Relationship Id="rId27" Type="http://schemas.openxmlformats.org/officeDocument/2006/relationships/hyperlink" Target="#&apos;13.4.14&apos;!A1" TargetMode="External"/><Relationship Id="rId28" Type="http://schemas.openxmlformats.org/officeDocument/2006/relationships/hyperlink" Target="#&apos;13.4.14&apos;!A1" TargetMode="External"/><Relationship Id="rId29" Type="http://schemas.openxmlformats.org/officeDocument/2006/relationships/hyperlink" Target="#&apos;13.4.14&apos;!A1" TargetMode="External"/><Relationship Id="rId30" Type="http://schemas.openxmlformats.org/officeDocument/2006/relationships/hyperlink" Target="#&apos;13.4.14&apos;!A1" TargetMode="External"/><Relationship Id="rId31" Type="http://schemas.openxmlformats.org/officeDocument/2006/relationships/hyperlink" Target="#&apos;13.4.14&apos;!A1" TargetMode="External"/><Relationship Id="rId32" Type="http://schemas.openxmlformats.org/officeDocument/2006/relationships/hyperlink" Target="#&apos;13.4.14&apos;!A1" TargetMode="External"/><Relationship Id="rId33" Type="http://schemas.openxmlformats.org/officeDocument/2006/relationships/hyperlink" Target="#&apos;13.4.14&apos;!A1" TargetMode="External"/><Relationship Id="rId34" Type="http://schemas.openxmlformats.org/officeDocument/2006/relationships/hyperlink" Target="#&apos;13.4.14&apos;!A1" TargetMode="External"/><Relationship Id="rId35" Type="http://schemas.openxmlformats.org/officeDocument/2006/relationships/hyperlink" Target="#&apos;13.4.14&apos;!A1" TargetMode="External"/><Relationship Id="rId36" Type="http://schemas.openxmlformats.org/officeDocument/2006/relationships/hyperlink" Target="#&apos;13.4.14&apos;!A1" TargetMode="External"/><Relationship Id="rId37" Type="http://schemas.openxmlformats.org/officeDocument/2006/relationships/hyperlink" Target="#&apos;13.4.14&apos;!A1" TargetMode="External"/><Relationship Id="rId38" Type="http://schemas.openxmlformats.org/officeDocument/2006/relationships/hyperlink" Target="#&apos;13.4.14&apos;!A1" TargetMode="External"/><Relationship Id="rId39" Type="http://schemas.openxmlformats.org/officeDocument/2006/relationships/hyperlink" Target="#&apos;13.4.14&apos;!A1" TargetMode="External"/><Relationship Id="rId40" Type="http://schemas.openxmlformats.org/officeDocument/2006/relationships/hyperlink" Target="#&apos;13.4.14&apos;!A1" TargetMode="External"/><Relationship Id="rId41" Type="http://schemas.openxmlformats.org/officeDocument/2006/relationships/hyperlink" Target="#&apos;13.4.14&apos;!A1" TargetMode="External"/><Relationship Id="rId42" Type="http://schemas.openxmlformats.org/officeDocument/2006/relationships/hyperlink" Target="#&apos;13.4.14&apos;!A1" TargetMode="External"/><Relationship Id="rId43" Type="http://schemas.openxmlformats.org/officeDocument/2006/relationships/hyperlink" Target="#&apos;13.4.14&apos;!A1" TargetMode="External"/><Relationship Id="rId44" Type="http://schemas.openxmlformats.org/officeDocument/2006/relationships/hyperlink" Target="#&apos;13.4.14&apos;!A1" TargetMode="External"/><Relationship Id="rId45" Type="http://schemas.openxmlformats.org/officeDocument/2006/relationships/hyperlink" Target="#&apos;13.4.14&apos;!A1" TargetMode="External"/><Relationship Id="rId46" Type="http://schemas.openxmlformats.org/officeDocument/2006/relationships/hyperlink" Target="#&apos;13.4.14&apos;!A1" TargetMode="External"/><Relationship Id="rId47" Type="http://schemas.openxmlformats.org/officeDocument/2006/relationships/hyperlink" Target="#&apos;13.4.14&apos;!A1" TargetMode="External"/><Relationship Id="rId48" Type="http://schemas.openxmlformats.org/officeDocument/2006/relationships/hyperlink" Target="#&apos;13.4.14&apos;!A1" TargetMode="Externa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4E&apos;!A1" TargetMode="External"/><Relationship Id="rId4" Type="http://schemas.openxmlformats.org/officeDocument/2006/relationships/hyperlink" Target="#&apos;13.4.4E&apos;!A1" TargetMode="External"/></Relationships>
</file>

<file path=xl/worksheets/_rels/sheet60.xml.rels><?xml version="1.0" encoding="UTF-8" standalone="yes"?><Relationships xmlns="http://schemas.openxmlformats.org/package/2006/relationships"><Relationship Id="rId1" Type="http://schemas.openxmlformats.org/officeDocument/2006/relationships/table" Target="../tables/table62.xml"/><Relationship Id="rId2" Type="http://schemas.openxmlformats.org/officeDocument/2006/relationships/hyperlink" Target="#&apos;13.4.15&apos;!A1" TargetMode="External"/><Relationship Id="rId3" Type="http://schemas.openxmlformats.org/officeDocument/2006/relationships/hyperlink" Target="#&apos;13.4.15&apos;!A1" TargetMode="External"/><Relationship Id="rId4" Type="http://schemas.openxmlformats.org/officeDocument/2006/relationships/hyperlink" Target="#&apos;13.4.15&apos;!A1" TargetMode="External"/><Relationship Id="rId5" Type="http://schemas.openxmlformats.org/officeDocument/2006/relationships/hyperlink" Target="#&apos;13.4.15&apos;!A1" TargetMode="External"/><Relationship Id="rId6" Type="http://schemas.openxmlformats.org/officeDocument/2006/relationships/hyperlink" Target="#&apos;13.4.15&apos;!A1" TargetMode="External"/><Relationship Id="rId7" Type="http://schemas.openxmlformats.org/officeDocument/2006/relationships/hyperlink" Target="#&apos;13.4.15&apos;!A1" TargetMode="External"/><Relationship Id="rId8" Type="http://schemas.openxmlformats.org/officeDocument/2006/relationships/hyperlink" Target="#&apos;13.4.15&apos;!A1" TargetMode="External"/><Relationship Id="rId9" Type="http://schemas.openxmlformats.org/officeDocument/2006/relationships/hyperlink" Target="#&apos;13.4.15&apos;!A1" TargetMode="External"/><Relationship Id="rId10" Type="http://schemas.openxmlformats.org/officeDocument/2006/relationships/hyperlink" Target="#&apos;13.4.15&apos;!A1" TargetMode="External"/><Relationship Id="rId11" Type="http://schemas.openxmlformats.org/officeDocument/2006/relationships/hyperlink" Target="#&apos;13.4.15&apos;!A1" TargetMode="External"/><Relationship Id="rId12" Type="http://schemas.openxmlformats.org/officeDocument/2006/relationships/hyperlink" Target="#&apos;13.4.15&apos;!A1" TargetMode="External"/><Relationship Id="rId13" Type="http://schemas.openxmlformats.org/officeDocument/2006/relationships/hyperlink" Target="#&apos;13.4.15&apos;!A1" TargetMode="External"/><Relationship Id="rId14" Type="http://schemas.openxmlformats.org/officeDocument/2006/relationships/hyperlink" Target="#&apos;13.4.15&apos;!A1" TargetMode="External"/><Relationship Id="rId15" Type="http://schemas.openxmlformats.org/officeDocument/2006/relationships/hyperlink" Target="#&apos;13.4.15&apos;!A1" TargetMode="External"/><Relationship Id="rId16" Type="http://schemas.openxmlformats.org/officeDocument/2006/relationships/hyperlink" Target="#&apos;13.4.15&apos;!A1" TargetMode="External"/></Relationships>
</file>

<file path=xl/worksheets/_rels/sheet61.xml.rels><?xml version="1.0" encoding="UTF-8" standalone="yes"?><Relationships xmlns="http://schemas.openxmlformats.org/package/2006/relationships"><Relationship Id="rId1" Type="http://schemas.openxmlformats.org/officeDocument/2006/relationships/table" Target="../tables/table63.xml"/><Relationship Id="rId2" Type="http://schemas.openxmlformats.org/officeDocument/2006/relationships/hyperlink" Target="#&apos;13.4.16&apos;!A1" TargetMode="External"/><Relationship Id="rId3" Type="http://schemas.openxmlformats.org/officeDocument/2006/relationships/hyperlink" Target="#&apos;13.4.16&apos;!A1" TargetMode="External"/><Relationship Id="rId4" Type="http://schemas.openxmlformats.org/officeDocument/2006/relationships/hyperlink" Target="#&apos;13.4.16&apos;!A1" TargetMode="External"/><Relationship Id="rId5" Type="http://schemas.openxmlformats.org/officeDocument/2006/relationships/hyperlink" Target="#&apos;13.4.16&apos;!A1" TargetMode="External"/><Relationship Id="rId6" Type="http://schemas.openxmlformats.org/officeDocument/2006/relationships/hyperlink" Target="#&apos;13.4.16&apos;!A1" TargetMode="External"/><Relationship Id="rId7" Type="http://schemas.openxmlformats.org/officeDocument/2006/relationships/hyperlink" Target="#&apos;13.4.16&apos;!A1" TargetMode="External"/><Relationship Id="rId8" Type="http://schemas.openxmlformats.org/officeDocument/2006/relationships/hyperlink" Target="#&apos;13.4.16&apos;!A1" TargetMode="External"/><Relationship Id="rId9" Type="http://schemas.openxmlformats.org/officeDocument/2006/relationships/hyperlink" Target="#&apos;13.4.16&apos;!A1" TargetMode="External"/><Relationship Id="rId10" Type="http://schemas.openxmlformats.org/officeDocument/2006/relationships/hyperlink" Target="#&apos;13.4.16&apos;!A1" TargetMode="External"/><Relationship Id="rId11" Type="http://schemas.openxmlformats.org/officeDocument/2006/relationships/hyperlink" Target="#&apos;13.4.16&apos;!A1" TargetMode="External"/><Relationship Id="rId12" Type="http://schemas.openxmlformats.org/officeDocument/2006/relationships/hyperlink" Target="#&apos;13.4.16&apos;!A1" TargetMode="External"/><Relationship Id="rId13" Type="http://schemas.openxmlformats.org/officeDocument/2006/relationships/hyperlink" Target="#&apos;13.4.16&apos;!A1" TargetMode="External"/><Relationship Id="rId14" Type="http://schemas.openxmlformats.org/officeDocument/2006/relationships/hyperlink" Target="#&apos;13.4.16&apos;!A1" TargetMode="External"/><Relationship Id="rId15" Type="http://schemas.openxmlformats.org/officeDocument/2006/relationships/hyperlink" Target="#&apos;13.4.16&apos;!A1" TargetMode="External"/><Relationship Id="rId16" Type="http://schemas.openxmlformats.org/officeDocument/2006/relationships/hyperlink" Target="#&apos;13.4.16&apos;!A1" TargetMode="External"/></Relationships>
</file>

<file path=xl/worksheets/_rels/sheet62.xml.rels><?xml version="1.0" encoding="UTF-8" standalone="yes"?><Relationships xmlns="http://schemas.openxmlformats.org/package/2006/relationships"><Relationship Id="rId1" Type="http://schemas.openxmlformats.org/officeDocument/2006/relationships/table" Target="../tables/table64.xml"/><Relationship Id="rId2" Type="http://schemas.openxmlformats.org/officeDocument/2006/relationships/hyperlink" Target="#&apos;13.4.17&apos;!A1" TargetMode="External"/><Relationship Id="rId3" Type="http://schemas.openxmlformats.org/officeDocument/2006/relationships/hyperlink" Target="#&apos;13.4.17&apos;!A1" TargetMode="External"/><Relationship Id="rId4" Type="http://schemas.openxmlformats.org/officeDocument/2006/relationships/hyperlink" Target="#&apos;13.4.17&apos;!A1" TargetMode="External"/><Relationship Id="rId5" Type="http://schemas.openxmlformats.org/officeDocument/2006/relationships/hyperlink" Target="#&apos;13.4.17&apos;!A1" TargetMode="External"/><Relationship Id="rId6" Type="http://schemas.openxmlformats.org/officeDocument/2006/relationships/hyperlink" Target="#&apos;13.4.17&apos;!A1" TargetMode="External"/><Relationship Id="rId7" Type="http://schemas.openxmlformats.org/officeDocument/2006/relationships/hyperlink" Target="#&apos;13.4.17&apos;!A1" TargetMode="External"/><Relationship Id="rId8" Type="http://schemas.openxmlformats.org/officeDocument/2006/relationships/hyperlink" Target="#&apos;13.4.17&apos;!A1" TargetMode="External"/><Relationship Id="rId9" Type="http://schemas.openxmlformats.org/officeDocument/2006/relationships/hyperlink" Target="#&apos;13.4.17&apos;!A1" TargetMode="External"/><Relationship Id="rId10" Type="http://schemas.openxmlformats.org/officeDocument/2006/relationships/hyperlink" Target="#&apos;13.4.17&apos;!A1" TargetMode="External"/><Relationship Id="rId11" Type="http://schemas.openxmlformats.org/officeDocument/2006/relationships/hyperlink" Target="#&apos;13.4.17&apos;!A1" TargetMode="External"/><Relationship Id="rId12" Type="http://schemas.openxmlformats.org/officeDocument/2006/relationships/hyperlink" Target="#&apos;13.4.17&apos;!A1" TargetMode="External"/><Relationship Id="rId13" Type="http://schemas.openxmlformats.org/officeDocument/2006/relationships/hyperlink" Target="#&apos;13.4.17&apos;!A1" TargetMode="External"/><Relationship Id="rId14" Type="http://schemas.openxmlformats.org/officeDocument/2006/relationships/hyperlink" Target="#&apos;13.4.17&apos;!A1" TargetMode="External"/><Relationship Id="rId15" Type="http://schemas.openxmlformats.org/officeDocument/2006/relationships/hyperlink" Target="#&apos;13.4.17&apos;!A1" TargetMode="External"/><Relationship Id="rId16" Type="http://schemas.openxmlformats.org/officeDocument/2006/relationships/hyperlink" Target="#&apos;13.4.17&apos;!A1" TargetMode="External"/></Relationships>
</file>

<file path=xl/worksheets/_rels/sheet63.xml.rels><?xml version="1.0" encoding="UTF-8" standalone="yes"?><Relationships xmlns="http://schemas.openxmlformats.org/package/2006/relationships"><Relationship Id="rId1" Type="http://schemas.openxmlformats.org/officeDocument/2006/relationships/table" Target="../tables/table65.xml"/><Relationship Id="rId2" Type="http://schemas.openxmlformats.org/officeDocument/2006/relationships/hyperlink" Target="#&apos;13.4.18&apos;!A1" TargetMode="External"/><Relationship Id="rId3" Type="http://schemas.openxmlformats.org/officeDocument/2006/relationships/hyperlink" Target="#&apos;13.4.18&apos;!A1" TargetMode="External"/><Relationship Id="rId4" Type="http://schemas.openxmlformats.org/officeDocument/2006/relationships/hyperlink" Target="#&apos;13.4.18&apos;!A1" TargetMode="External"/><Relationship Id="rId5" Type="http://schemas.openxmlformats.org/officeDocument/2006/relationships/hyperlink" Target="#&apos;13.4.18&apos;!A1" TargetMode="External"/><Relationship Id="rId6" Type="http://schemas.openxmlformats.org/officeDocument/2006/relationships/hyperlink" Target="#&apos;13.4.18&apos;!A1" TargetMode="External"/><Relationship Id="rId7" Type="http://schemas.openxmlformats.org/officeDocument/2006/relationships/hyperlink" Target="#&apos;13.4.18&apos;!A1" TargetMode="External"/><Relationship Id="rId8" Type="http://schemas.openxmlformats.org/officeDocument/2006/relationships/hyperlink" Target="#&apos;13.4.18&apos;!A1" TargetMode="External"/><Relationship Id="rId9" Type="http://schemas.openxmlformats.org/officeDocument/2006/relationships/hyperlink" Target="#&apos;13.4.18&apos;!A1" TargetMode="External"/><Relationship Id="rId10" Type="http://schemas.openxmlformats.org/officeDocument/2006/relationships/hyperlink" Target="#&apos;13.4.18&apos;!A1" TargetMode="External"/><Relationship Id="rId11" Type="http://schemas.openxmlformats.org/officeDocument/2006/relationships/hyperlink" Target="#&apos;13.4.18&apos;!A1" TargetMode="External"/><Relationship Id="rId12" Type="http://schemas.openxmlformats.org/officeDocument/2006/relationships/hyperlink" Target="#&apos;13.4.18&apos;!A1" TargetMode="External"/><Relationship Id="rId13" Type="http://schemas.openxmlformats.org/officeDocument/2006/relationships/hyperlink" Target="#&apos;13.4.18&apos;!A1" TargetMode="External"/><Relationship Id="rId14" Type="http://schemas.openxmlformats.org/officeDocument/2006/relationships/hyperlink" Target="#&apos;13.4.18&apos;!A1" TargetMode="External"/><Relationship Id="rId15" Type="http://schemas.openxmlformats.org/officeDocument/2006/relationships/hyperlink" Target="#&apos;13.4.18&apos;!A1" TargetMode="External"/><Relationship Id="rId16" Type="http://schemas.openxmlformats.org/officeDocument/2006/relationships/hyperlink" Target="#&apos;13.4.18&apos;!A1" TargetMode="External"/></Relationships>
</file>

<file path=xl/worksheets/_rels/sheet64.xml.rels><?xml version="1.0" encoding="UTF-8" standalone="yes"?><Relationships xmlns="http://schemas.openxmlformats.org/package/2006/relationships"><Relationship Id="rId1" Type="http://schemas.openxmlformats.org/officeDocument/2006/relationships/table" Target="../tables/table66.xml"/><Relationship Id="rId2" Type="http://schemas.openxmlformats.org/officeDocument/2006/relationships/hyperlink" Target="#&apos;13.4.19&apos;!A1" TargetMode="External"/><Relationship Id="rId3" Type="http://schemas.openxmlformats.org/officeDocument/2006/relationships/hyperlink" Target="#&apos;13.4.19&apos;!A1" TargetMode="External"/><Relationship Id="rId4" Type="http://schemas.openxmlformats.org/officeDocument/2006/relationships/hyperlink" Target="#&apos;13.4.19&apos;!A1" TargetMode="External"/><Relationship Id="rId5" Type="http://schemas.openxmlformats.org/officeDocument/2006/relationships/hyperlink" Target="#&apos;13.4.19&apos;!A1" TargetMode="External"/><Relationship Id="rId6" Type="http://schemas.openxmlformats.org/officeDocument/2006/relationships/hyperlink" Target="#&apos;13.4.19&apos;!A1" TargetMode="External"/><Relationship Id="rId7" Type="http://schemas.openxmlformats.org/officeDocument/2006/relationships/hyperlink" Target="#&apos;13.4.19&apos;!A1" TargetMode="External"/><Relationship Id="rId8" Type="http://schemas.openxmlformats.org/officeDocument/2006/relationships/hyperlink" Target="#&apos;13.4.19&apos;!A1" TargetMode="External"/><Relationship Id="rId9" Type="http://schemas.openxmlformats.org/officeDocument/2006/relationships/hyperlink" Target="#&apos;13.4.19&apos;!A1" TargetMode="External"/><Relationship Id="rId10" Type="http://schemas.openxmlformats.org/officeDocument/2006/relationships/hyperlink" Target="#&apos;13.4.19&apos;!A1" TargetMode="External"/><Relationship Id="rId11" Type="http://schemas.openxmlformats.org/officeDocument/2006/relationships/hyperlink" Target="#&apos;13.4.19&apos;!A1" TargetMode="External"/><Relationship Id="rId12" Type="http://schemas.openxmlformats.org/officeDocument/2006/relationships/hyperlink" Target="#&apos;13.4.19&apos;!A1" TargetMode="External"/><Relationship Id="rId13" Type="http://schemas.openxmlformats.org/officeDocument/2006/relationships/hyperlink" Target="#&apos;13.4.19&apos;!A1" TargetMode="External"/><Relationship Id="rId14" Type="http://schemas.openxmlformats.org/officeDocument/2006/relationships/hyperlink" Target="#&apos;13.4.19&apos;!A1" TargetMode="External"/><Relationship Id="rId15" Type="http://schemas.openxmlformats.org/officeDocument/2006/relationships/hyperlink" Target="#&apos;13.4.19&apos;!A1" TargetMode="External"/><Relationship Id="rId16" Type="http://schemas.openxmlformats.org/officeDocument/2006/relationships/hyperlink" Target="#&apos;13.4.19&apos;!A1" TargetMode="External"/></Relationships>
</file>

<file path=xl/worksheets/_rels/sheet65.xml.rels><?xml version="1.0" encoding="UTF-8" standalone="yes"?><Relationships xmlns="http://schemas.openxmlformats.org/package/2006/relationships"><Relationship Id="rId1" Type="http://schemas.openxmlformats.org/officeDocument/2006/relationships/table" Target="../tables/table67.xml"/><Relationship Id="rId2" Type="http://schemas.openxmlformats.org/officeDocument/2006/relationships/table" Target="../tables/table68.xml"/><Relationship Id="rId3" Type="http://schemas.openxmlformats.org/officeDocument/2006/relationships/table" Target="../tables/table69.xml"/><Relationship Id="rId4" Type="http://schemas.openxmlformats.org/officeDocument/2006/relationships/table" Target="../tables/table70.xml"/><Relationship Id="rId5" Type="http://schemas.openxmlformats.org/officeDocument/2006/relationships/table" Target="../tables/table71.xml"/><Relationship Id="rId6" Type="http://schemas.openxmlformats.org/officeDocument/2006/relationships/table" Target="../tables/table72.xml"/><Relationship Id="rId7" Type="http://schemas.openxmlformats.org/officeDocument/2006/relationships/table" Target="../tables/table73.xml"/><Relationship Id="rId8" Type="http://schemas.openxmlformats.org/officeDocument/2006/relationships/table" Target="../tables/table74.xml"/><Relationship Id="rId9" Type="http://schemas.openxmlformats.org/officeDocument/2006/relationships/table" Target="../tables/table75.xml"/><Relationship Id="rId10" Type="http://schemas.openxmlformats.org/officeDocument/2006/relationships/table" Target="../tables/table76.xml"/><Relationship Id="rId11" Type="http://schemas.openxmlformats.org/officeDocument/2006/relationships/table" Target="../tables/table77.xml"/><Relationship Id="rId12" Type="http://schemas.openxmlformats.org/officeDocument/2006/relationships/table" Target="../tables/table78.xml"/><Relationship Id="rId13" Type="http://schemas.openxmlformats.org/officeDocument/2006/relationships/table" Target="../tables/table79.xml"/><Relationship Id="rId14" Type="http://schemas.openxmlformats.org/officeDocument/2006/relationships/table" Target="../tables/table80.xml"/><Relationship Id="rId15" Type="http://schemas.openxmlformats.org/officeDocument/2006/relationships/table" Target="../tables/table81.xml"/><Relationship Id="rId16" Type="http://schemas.openxmlformats.org/officeDocument/2006/relationships/table" Target="../tables/table82.xml"/><Relationship Id="rId17" Type="http://schemas.openxmlformats.org/officeDocument/2006/relationships/table" Target="../tables/table83.xml"/><Relationship Id="rId18" Type="http://schemas.openxmlformats.org/officeDocument/2006/relationships/table" Target="../tables/table84.xml"/><Relationship Id="rId19" Type="http://schemas.openxmlformats.org/officeDocument/2006/relationships/table" Target="../tables/table85.xml"/><Relationship Id="rId20" Type="http://schemas.openxmlformats.org/officeDocument/2006/relationships/table" Target="../tables/table86.xml"/><Relationship Id="rId21" Type="http://schemas.openxmlformats.org/officeDocument/2006/relationships/table" Target="../tables/table87.xml"/><Relationship Id="rId22" Type="http://schemas.openxmlformats.org/officeDocument/2006/relationships/hyperlink" Target="#&apos;13.4.20&apos;!A1" TargetMode="External"/><Relationship Id="rId23" Type="http://schemas.openxmlformats.org/officeDocument/2006/relationships/hyperlink" Target="#&apos;13.4.20&apos;!A1" TargetMode="External"/><Relationship Id="rId24" Type="http://schemas.openxmlformats.org/officeDocument/2006/relationships/hyperlink" Target="#&apos;13.4.20&apos;!A1" TargetMode="External"/><Relationship Id="rId25" Type="http://schemas.openxmlformats.org/officeDocument/2006/relationships/hyperlink" Target="#&apos;13.4.20&apos;!A1" TargetMode="External"/><Relationship Id="rId26" Type="http://schemas.openxmlformats.org/officeDocument/2006/relationships/hyperlink" Target="#&apos;13.4.20&apos;!A1" TargetMode="External"/><Relationship Id="rId27" Type="http://schemas.openxmlformats.org/officeDocument/2006/relationships/hyperlink" Target="#&apos;13.4.20&apos;!A1" TargetMode="External"/><Relationship Id="rId28" Type="http://schemas.openxmlformats.org/officeDocument/2006/relationships/hyperlink" Target="#&apos;13.4.20&apos;!A1" TargetMode="External"/><Relationship Id="rId29" Type="http://schemas.openxmlformats.org/officeDocument/2006/relationships/hyperlink" Target="#&apos;13.4.20&apos;!A1" TargetMode="External"/><Relationship Id="rId30" Type="http://schemas.openxmlformats.org/officeDocument/2006/relationships/hyperlink" Target="#&apos;13.4.20&apos;!A1" TargetMode="External"/><Relationship Id="rId31" Type="http://schemas.openxmlformats.org/officeDocument/2006/relationships/hyperlink" Target="#&apos;13.4.20&apos;!A1" TargetMode="External"/><Relationship Id="rId32" Type="http://schemas.openxmlformats.org/officeDocument/2006/relationships/hyperlink" Target="#&apos;13.4.20&apos;!A1" TargetMode="External"/><Relationship Id="rId33" Type="http://schemas.openxmlformats.org/officeDocument/2006/relationships/hyperlink" Target="#&apos;13.4.20&apos;!A1" TargetMode="External"/><Relationship Id="rId34" Type="http://schemas.openxmlformats.org/officeDocument/2006/relationships/hyperlink" Target="#&apos;13.4.20&apos;!A1" TargetMode="External"/><Relationship Id="rId35" Type="http://schemas.openxmlformats.org/officeDocument/2006/relationships/hyperlink" Target="#&apos;13.4.20&apos;!A1" TargetMode="External"/><Relationship Id="rId36" Type="http://schemas.openxmlformats.org/officeDocument/2006/relationships/hyperlink" Target="#&apos;13.4.20&apos;!A1" TargetMode="External"/><Relationship Id="rId37" Type="http://schemas.openxmlformats.org/officeDocument/2006/relationships/hyperlink" Target="#&apos;13.4.20&apos;!A1" TargetMode="External"/><Relationship Id="rId38" Type="http://schemas.openxmlformats.org/officeDocument/2006/relationships/hyperlink" Target="#&apos;13.4.20&apos;!A1" TargetMode="External"/><Relationship Id="rId39" Type="http://schemas.openxmlformats.org/officeDocument/2006/relationships/hyperlink" Target="#&apos;13.4.20&apos;!A1" TargetMode="External"/><Relationship Id="rId40" Type="http://schemas.openxmlformats.org/officeDocument/2006/relationships/hyperlink" Target="#&apos;13.4.20&apos;!A1" TargetMode="External"/><Relationship Id="rId41" Type="http://schemas.openxmlformats.org/officeDocument/2006/relationships/hyperlink" Target="#&apos;13.4.20&apos;!A1" TargetMode="External"/><Relationship Id="rId42" Type="http://schemas.openxmlformats.org/officeDocument/2006/relationships/hyperlink" Target="#&apos;13.4.20&apos;!A1" TargetMode="External"/><Relationship Id="rId43" Type="http://schemas.openxmlformats.org/officeDocument/2006/relationships/hyperlink" Target="#&apos;13.4.20&apos;!A1" TargetMode="External"/><Relationship Id="rId44" Type="http://schemas.openxmlformats.org/officeDocument/2006/relationships/hyperlink" Target="#&apos;13.4.20&apos;!A1" TargetMode="External"/><Relationship Id="rId45" Type="http://schemas.openxmlformats.org/officeDocument/2006/relationships/hyperlink" Target="#&apos;13.4.20&apos;!A1" TargetMode="External"/><Relationship Id="rId46" Type="http://schemas.openxmlformats.org/officeDocument/2006/relationships/hyperlink" Target="#&apos;13.4.20&apos;!A1" TargetMode="External"/><Relationship Id="rId47" Type="http://schemas.openxmlformats.org/officeDocument/2006/relationships/hyperlink" Target="#&apos;13.4.20&apos;!A1" TargetMode="External"/><Relationship Id="rId48" Type="http://schemas.openxmlformats.org/officeDocument/2006/relationships/hyperlink" Target="#&apos;13.4.20&apos;!A1" TargetMode="External"/><Relationship Id="rId49" Type="http://schemas.openxmlformats.org/officeDocument/2006/relationships/hyperlink" Target="#&apos;13.4.20&apos;!A1" TargetMode="External"/><Relationship Id="rId50" Type="http://schemas.openxmlformats.org/officeDocument/2006/relationships/hyperlink" Target="#&apos;13.4.20&apos;!A1" TargetMode="External"/><Relationship Id="rId51" Type="http://schemas.openxmlformats.org/officeDocument/2006/relationships/hyperlink" Target="#&apos;13.4.20&apos;!A1" TargetMode="External"/><Relationship Id="rId52" Type="http://schemas.openxmlformats.org/officeDocument/2006/relationships/hyperlink" Target="#&apos;13.4.20&apos;!A1" TargetMode="External"/><Relationship Id="rId53" Type="http://schemas.openxmlformats.org/officeDocument/2006/relationships/hyperlink" Target="#&apos;13.4.20&apos;!A1" TargetMode="External"/><Relationship Id="rId54" Type="http://schemas.openxmlformats.org/officeDocument/2006/relationships/hyperlink" Target="#&apos;13.4.20&apos;!A1" TargetMode="External"/><Relationship Id="rId55" Type="http://schemas.openxmlformats.org/officeDocument/2006/relationships/hyperlink" Target="#&apos;13.4.20&apos;!A1" TargetMode="External"/><Relationship Id="rId56" Type="http://schemas.openxmlformats.org/officeDocument/2006/relationships/hyperlink" Target="#&apos;13.4.20&apos;!A1" TargetMode="External"/><Relationship Id="rId57" Type="http://schemas.openxmlformats.org/officeDocument/2006/relationships/hyperlink" Target="#&apos;13.4.20&apos;!A1" TargetMode="External"/><Relationship Id="rId58" Type="http://schemas.openxmlformats.org/officeDocument/2006/relationships/hyperlink" Target="#&apos;13.4.20&apos;!A1" TargetMode="External"/><Relationship Id="rId59" Type="http://schemas.openxmlformats.org/officeDocument/2006/relationships/hyperlink" Target="#&apos;13.4.20&apos;!A1" TargetMode="External"/><Relationship Id="rId60" Type="http://schemas.openxmlformats.org/officeDocument/2006/relationships/hyperlink" Target="#&apos;13.4.20&apos;!A1" TargetMode="External"/><Relationship Id="rId61" Type="http://schemas.openxmlformats.org/officeDocument/2006/relationships/hyperlink" Target="#&apos;13.4.20&apos;!A1" TargetMode="External"/><Relationship Id="rId62" Type="http://schemas.openxmlformats.org/officeDocument/2006/relationships/hyperlink" Target="#&apos;13.4.20&apos;!A1" TargetMode="External"/><Relationship Id="rId63" Type="http://schemas.openxmlformats.org/officeDocument/2006/relationships/hyperlink" Target="#&apos;13.4.20&apos;!A1" TargetMode="External"/><Relationship Id="rId64" Type="http://schemas.openxmlformats.org/officeDocument/2006/relationships/hyperlink" Target="#&apos;13.4.20&apos;!A1" TargetMode="External"/><Relationship Id="rId65" Type="http://schemas.openxmlformats.org/officeDocument/2006/relationships/hyperlink" Target="#&apos;13.4.20&apos;!A1" TargetMode="External"/><Relationship Id="rId66" Type="http://schemas.openxmlformats.org/officeDocument/2006/relationships/hyperlink" Target="#&apos;13.4.20&apos;!A1" TargetMode="External"/><Relationship Id="rId67" Type="http://schemas.openxmlformats.org/officeDocument/2006/relationships/hyperlink" Target="#&apos;13.4.20&apos;!A1" TargetMode="External"/><Relationship Id="rId68" Type="http://schemas.openxmlformats.org/officeDocument/2006/relationships/hyperlink" Target="#&apos;13.4.20&apos;!A1" TargetMode="External"/><Relationship Id="rId69" Type="http://schemas.openxmlformats.org/officeDocument/2006/relationships/hyperlink" Target="#&apos;13.4.20&apos;!A1" TargetMode="External"/><Relationship Id="rId70" Type="http://schemas.openxmlformats.org/officeDocument/2006/relationships/hyperlink" Target="#&apos;13.4.20&apos;!A1" TargetMode="External"/><Relationship Id="rId71" Type="http://schemas.openxmlformats.org/officeDocument/2006/relationships/hyperlink" Target="#&apos;13.4.20&apos;!A1" TargetMode="External"/><Relationship Id="rId72" Type="http://schemas.openxmlformats.org/officeDocument/2006/relationships/hyperlink" Target="#&apos;13.4.20&apos;!A1" TargetMode="External"/><Relationship Id="rId73" Type="http://schemas.openxmlformats.org/officeDocument/2006/relationships/hyperlink" Target="#&apos;13.4.20&apos;!A1" TargetMode="External"/><Relationship Id="rId74" Type="http://schemas.openxmlformats.org/officeDocument/2006/relationships/hyperlink" Target="#&apos;13.4.20&apos;!A1" TargetMode="External"/><Relationship Id="rId75" Type="http://schemas.openxmlformats.org/officeDocument/2006/relationships/hyperlink" Target="#&apos;13.4.20&apos;!A1" TargetMode="External"/><Relationship Id="rId76" Type="http://schemas.openxmlformats.org/officeDocument/2006/relationships/hyperlink" Target="#&apos;13.4.20&apos;!A1" TargetMode="External"/><Relationship Id="rId77" Type="http://schemas.openxmlformats.org/officeDocument/2006/relationships/hyperlink" Target="#&apos;13.4.20&apos;!A1" TargetMode="External"/><Relationship Id="rId78" Type="http://schemas.openxmlformats.org/officeDocument/2006/relationships/hyperlink" Target="#&apos;13.4.20&apos;!A1" TargetMode="External"/><Relationship Id="rId79" Type="http://schemas.openxmlformats.org/officeDocument/2006/relationships/hyperlink" Target="#&apos;13.4.20&apos;!A1" TargetMode="External"/><Relationship Id="rId80" Type="http://schemas.openxmlformats.org/officeDocument/2006/relationships/hyperlink" Target="#&apos;13.4.20&apos;!A1" TargetMode="External"/><Relationship Id="rId81" Type="http://schemas.openxmlformats.org/officeDocument/2006/relationships/hyperlink" Target="#&apos;13.4.20&apos;!A1" TargetMode="External"/><Relationship Id="rId82" Type="http://schemas.openxmlformats.org/officeDocument/2006/relationships/hyperlink" Target="#&apos;13.4.20&apos;!A1" TargetMode="External"/><Relationship Id="rId83" Type="http://schemas.openxmlformats.org/officeDocument/2006/relationships/hyperlink" Target="#&apos;13.4.20&apos;!A1" TargetMode="External"/><Relationship Id="rId84" Type="http://schemas.openxmlformats.org/officeDocument/2006/relationships/hyperlink" Target="#&apos;13.4.20&apos;!A1" TargetMode="External"/><Relationship Id="rId85" Type="http://schemas.openxmlformats.org/officeDocument/2006/relationships/hyperlink" Target="#&apos;13.4.20&apos;!A1" TargetMode="External"/><Relationship Id="rId86" Type="http://schemas.openxmlformats.org/officeDocument/2006/relationships/hyperlink" Target="#&apos;13.4.20&apos;!A1" TargetMode="External"/><Relationship Id="rId87" Type="http://schemas.openxmlformats.org/officeDocument/2006/relationships/hyperlink" Target="#&apos;13.4.20&apos;!A1" TargetMode="External"/><Relationship Id="rId88" Type="http://schemas.openxmlformats.org/officeDocument/2006/relationships/hyperlink" Target="#&apos;13.4.20&apos;!A1" TargetMode="External"/><Relationship Id="rId89" Type="http://schemas.openxmlformats.org/officeDocument/2006/relationships/hyperlink" Target="#&apos;13.4.20&apos;!A1" TargetMode="External"/><Relationship Id="rId90" Type="http://schemas.openxmlformats.org/officeDocument/2006/relationships/hyperlink" Target="#&apos;13.4.20&apos;!A1" TargetMode="External"/><Relationship Id="rId91" Type="http://schemas.openxmlformats.org/officeDocument/2006/relationships/hyperlink" Target="#&apos;13.4.20&apos;!A1" TargetMode="External"/><Relationship Id="rId92" Type="http://schemas.openxmlformats.org/officeDocument/2006/relationships/hyperlink" Target="#&apos;13.4.20&apos;!A1" TargetMode="External"/><Relationship Id="rId93" Type="http://schemas.openxmlformats.org/officeDocument/2006/relationships/hyperlink" Target="#&apos;13.4.20&apos;!A1" TargetMode="External"/><Relationship Id="rId94" Type="http://schemas.openxmlformats.org/officeDocument/2006/relationships/hyperlink" Target="#&apos;13.4.20&apos;!A1" TargetMode="External"/><Relationship Id="rId95" Type="http://schemas.openxmlformats.org/officeDocument/2006/relationships/hyperlink" Target="#&apos;13.4.20&apos;!A1" TargetMode="External"/><Relationship Id="rId96" Type="http://schemas.openxmlformats.org/officeDocument/2006/relationships/hyperlink" Target="#&apos;13.4.20&apos;!A1" TargetMode="External"/><Relationship Id="rId97" Type="http://schemas.openxmlformats.org/officeDocument/2006/relationships/hyperlink" Target="#&apos;13.4.20&apos;!A1" TargetMode="External"/><Relationship Id="rId98" Type="http://schemas.openxmlformats.org/officeDocument/2006/relationships/hyperlink" Target="#&apos;13.4.20&apos;!A1" TargetMode="External"/><Relationship Id="rId99" Type="http://schemas.openxmlformats.org/officeDocument/2006/relationships/hyperlink" Target="#&apos;13.4.20&apos;!A1" TargetMode="External"/><Relationship Id="rId100" Type="http://schemas.openxmlformats.org/officeDocument/2006/relationships/hyperlink" Target="#&apos;13.4.20&apos;!A1" TargetMode="External"/><Relationship Id="rId101" Type="http://schemas.openxmlformats.org/officeDocument/2006/relationships/hyperlink" Target="#&apos;13.4.20&apos;!A1" TargetMode="External"/><Relationship Id="rId102" Type="http://schemas.openxmlformats.org/officeDocument/2006/relationships/hyperlink" Target="#&apos;13.4.20&apos;!A1" TargetMode="External"/><Relationship Id="rId103" Type="http://schemas.openxmlformats.org/officeDocument/2006/relationships/hyperlink" Target="#&apos;13.4.20&apos;!A1" TargetMode="External"/><Relationship Id="rId104" Type="http://schemas.openxmlformats.org/officeDocument/2006/relationships/hyperlink" Target="#&apos;13.4.20&apos;!A1" TargetMode="External"/><Relationship Id="rId105" Type="http://schemas.openxmlformats.org/officeDocument/2006/relationships/hyperlink" Target="#&apos;13.4.20&apos;!A1" TargetMode="External"/><Relationship Id="rId106" Type="http://schemas.openxmlformats.org/officeDocument/2006/relationships/hyperlink" Target="#&apos;13.4.20&apos;!A1" TargetMode="External"/><Relationship Id="rId107" Type="http://schemas.openxmlformats.org/officeDocument/2006/relationships/hyperlink" Target="#&apos;13.4.20&apos;!A1" TargetMode="External"/><Relationship Id="rId108" Type="http://schemas.openxmlformats.org/officeDocument/2006/relationships/hyperlink" Target="#&apos;13.4.20&apos;!A1" TargetMode="External"/><Relationship Id="rId109" Type="http://schemas.openxmlformats.org/officeDocument/2006/relationships/hyperlink" Target="#&apos;13.4.20&apos;!A1" TargetMode="External"/><Relationship Id="rId110" Type="http://schemas.openxmlformats.org/officeDocument/2006/relationships/hyperlink" Target="#&apos;13.4.20&apos;!A1" TargetMode="External"/><Relationship Id="rId111" Type="http://schemas.openxmlformats.org/officeDocument/2006/relationships/hyperlink" Target="#&apos;13.4.20&apos;!A1" TargetMode="External"/><Relationship Id="rId112" Type="http://schemas.openxmlformats.org/officeDocument/2006/relationships/hyperlink" Target="#&apos;13.4.20&apos;!A1" TargetMode="External"/><Relationship Id="rId113" Type="http://schemas.openxmlformats.org/officeDocument/2006/relationships/hyperlink" Target="#&apos;13.4.20&apos;!A1" TargetMode="External"/><Relationship Id="rId114" Type="http://schemas.openxmlformats.org/officeDocument/2006/relationships/hyperlink" Target="#&apos;13.4.20&apos;!A1" TargetMode="External"/><Relationship Id="rId115" Type="http://schemas.openxmlformats.org/officeDocument/2006/relationships/hyperlink" Target="#&apos;13.4.20&apos;!A1" TargetMode="External"/><Relationship Id="rId116" Type="http://schemas.openxmlformats.org/officeDocument/2006/relationships/hyperlink" Target="#&apos;13.4.20&apos;!A1" TargetMode="External"/><Relationship Id="rId117" Type="http://schemas.openxmlformats.org/officeDocument/2006/relationships/hyperlink" Target="#&apos;13.4.20&apos;!A1" TargetMode="External"/><Relationship Id="rId118" Type="http://schemas.openxmlformats.org/officeDocument/2006/relationships/hyperlink" Target="#&apos;13.4.20&apos;!A1" TargetMode="External"/><Relationship Id="rId119" Type="http://schemas.openxmlformats.org/officeDocument/2006/relationships/hyperlink" Target="#&apos;13.4.20&apos;!A1" TargetMode="External"/><Relationship Id="rId120" Type="http://schemas.openxmlformats.org/officeDocument/2006/relationships/hyperlink" Target="#&apos;13.4.20&apos;!A1" TargetMode="External"/><Relationship Id="rId121" Type="http://schemas.openxmlformats.org/officeDocument/2006/relationships/hyperlink" Target="#&apos;13.4.20&apos;!A1" TargetMode="External"/><Relationship Id="rId122" Type="http://schemas.openxmlformats.org/officeDocument/2006/relationships/hyperlink" Target="#&apos;13.4.20&apos;!A1" TargetMode="External"/><Relationship Id="rId123" Type="http://schemas.openxmlformats.org/officeDocument/2006/relationships/hyperlink" Target="#&apos;13.4.20&apos;!A1" TargetMode="External"/><Relationship Id="rId124" Type="http://schemas.openxmlformats.org/officeDocument/2006/relationships/hyperlink" Target="#&apos;13.4.20&apos;!A1" TargetMode="External"/><Relationship Id="rId125" Type="http://schemas.openxmlformats.org/officeDocument/2006/relationships/hyperlink" Target="#&apos;13.4.20&apos;!A1" TargetMode="External"/><Relationship Id="rId126" Type="http://schemas.openxmlformats.org/officeDocument/2006/relationships/hyperlink" Target="#&apos;13.4.20&apos;!A1" TargetMode="External"/><Relationship Id="rId127" Type="http://schemas.openxmlformats.org/officeDocument/2006/relationships/hyperlink" Target="#&apos;13.4.20&apos;!A1" TargetMode="External"/><Relationship Id="rId128" Type="http://schemas.openxmlformats.org/officeDocument/2006/relationships/hyperlink" Target="#&apos;13.4.20&apos;!A1" TargetMode="External"/><Relationship Id="rId129" Type="http://schemas.openxmlformats.org/officeDocument/2006/relationships/hyperlink" Target="#&apos;13.4.20&apos;!A1" TargetMode="External"/><Relationship Id="rId130" Type="http://schemas.openxmlformats.org/officeDocument/2006/relationships/hyperlink" Target="#&apos;13.4.20&apos;!A1" TargetMode="External"/><Relationship Id="rId131" Type="http://schemas.openxmlformats.org/officeDocument/2006/relationships/hyperlink" Target="#&apos;13.4.20&apos;!A1" TargetMode="External"/><Relationship Id="rId132" Type="http://schemas.openxmlformats.org/officeDocument/2006/relationships/hyperlink" Target="#&apos;13.4.20&apos;!A1" TargetMode="External"/><Relationship Id="rId133" Type="http://schemas.openxmlformats.org/officeDocument/2006/relationships/hyperlink" Target="#&apos;13.4.20&apos;!A1" TargetMode="External"/><Relationship Id="rId134" Type="http://schemas.openxmlformats.org/officeDocument/2006/relationships/hyperlink" Target="#&apos;13.4.20&apos;!A1" TargetMode="External"/><Relationship Id="rId135" Type="http://schemas.openxmlformats.org/officeDocument/2006/relationships/hyperlink" Target="#&apos;13.4.20&apos;!A1" TargetMode="External"/><Relationship Id="rId136" Type="http://schemas.openxmlformats.org/officeDocument/2006/relationships/hyperlink" Target="#&apos;13.4.20&apos;!A1" TargetMode="External"/><Relationship Id="rId137" Type="http://schemas.openxmlformats.org/officeDocument/2006/relationships/hyperlink" Target="#&apos;13.4.20&apos;!A1" TargetMode="External"/><Relationship Id="rId138" Type="http://schemas.openxmlformats.org/officeDocument/2006/relationships/hyperlink" Target="#&apos;13.4.20&apos;!A1" TargetMode="External"/><Relationship Id="rId139" Type="http://schemas.openxmlformats.org/officeDocument/2006/relationships/hyperlink" Target="#&apos;13.4.20&apos;!A1" TargetMode="External"/><Relationship Id="rId140" Type="http://schemas.openxmlformats.org/officeDocument/2006/relationships/hyperlink" Target="#&apos;13.4.20&apos;!A1" TargetMode="External"/><Relationship Id="rId141" Type="http://schemas.openxmlformats.org/officeDocument/2006/relationships/hyperlink" Target="#&apos;13.4.20&apos;!A1" TargetMode="External"/><Relationship Id="rId142" Type="http://schemas.openxmlformats.org/officeDocument/2006/relationships/hyperlink" Target="#&apos;13.4.20&apos;!A1" TargetMode="External"/><Relationship Id="rId143" Type="http://schemas.openxmlformats.org/officeDocument/2006/relationships/hyperlink" Target="#&apos;13.4.20&apos;!A1" TargetMode="External"/><Relationship Id="rId144" Type="http://schemas.openxmlformats.org/officeDocument/2006/relationships/hyperlink" Target="#&apos;13.4.20&apos;!A1" TargetMode="External"/><Relationship Id="rId145" Type="http://schemas.openxmlformats.org/officeDocument/2006/relationships/hyperlink" Target="#&apos;13.4.20&apos;!A1" TargetMode="External"/><Relationship Id="rId146" Type="http://schemas.openxmlformats.org/officeDocument/2006/relationships/hyperlink" Target="#&apos;13.4.20&apos;!A1" TargetMode="External"/><Relationship Id="rId147" Type="http://schemas.openxmlformats.org/officeDocument/2006/relationships/hyperlink" Target="#&apos;13.4.20&apos;!A1" TargetMode="External"/><Relationship Id="rId148" Type="http://schemas.openxmlformats.org/officeDocument/2006/relationships/hyperlink" Target="#&apos;13.4.20&apos;!A1" TargetMode="External"/><Relationship Id="rId149" Type="http://schemas.openxmlformats.org/officeDocument/2006/relationships/hyperlink" Target="#&apos;13.4.20&apos;!A1" TargetMode="External"/><Relationship Id="rId150" Type="http://schemas.openxmlformats.org/officeDocument/2006/relationships/hyperlink" Target="#&apos;13.4.20&apos;!A1" TargetMode="External"/><Relationship Id="rId151" Type="http://schemas.openxmlformats.org/officeDocument/2006/relationships/hyperlink" Target="#&apos;13.4.20&apos;!A1" TargetMode="External"/><Relationship Id="rId152" Type="http://schemas.openxmlformats.org/officeDocument/2006/relationships/hyperlink" Target="#&apos;13.4.20&apos;!A1" TargetMode="External"/><Relationship Id="rId153" Type="http://schemas.openxmlformats.org/officeDocument/2006/relationships/hyperlink" Target="#&apos;13.4.20&apos;!A1" TargetMode="External"/><Relationship Id="rId154" Type="http://schemas.openxmlformats.org/officeDocument/2006/relationships/hyperlink" Target="#&apos;13.4.20&apos;!A1" TargetMode="External"/><Relationship Id="rId155" Type="http://schemas.openxmlformats.org/officeDocument/2006/relationships/hyperlink" Target="#&apos;13.4.20&apos;!A1" TargetMode="External"/><Relationship Id="rId156" Type="http://schemas.openxmlformats.org/officeDocument/2006/relationships/hyperlink" Target="#&apos;13.4.20&apos;!A1" TargetMode="External"/><Relationship Id="rId157" Type="http://schemas.openxmlformats.org/officeDocument/2006/relationships/hyperlink" Target="#&apos;13.4.20&apos;!A1" TargetMode="External"/><Relationship Id="rId158" Type="http://schemas.openxmlformats.org/officeDocument/2006/relationships/hyperlink" Target="#&apos;13.4.20&apos;!A1" TargetMode="External"/><Relationship Id="rId159" Type="http://schemas.openxmlformats.org/officeDocument/2006/relationships/hyperlink" Target="#&apos;13.4.20&apos;!A1" TargetMode="External"/><Relationship Id="rId160" Type="http://schemas.openxmlformats.org/officeDocument/2006/relationships/hyperlink" Target="#&apos;13.4.20&apos;!A1" TargetMode="External"/><Relationship Id="rId161" Type="http://schemas.openxmlformats.org/officeDocument/2006/relationships/hyperlink" Target="#&apos;13.4.20&apos;!A1" TargetMode="External"/><Relationship Id="rId162" Type="http://schemas.openxmlformats.org/officeDocument/2006/relationships/hyperlink" Target="#&apos;13.4.20&apos;!A1" TargetMode="External"/><Relationship Id="rId163" Type="http://schemas.openxmlformats.org/officeDocument/2006/relationships/hyperlink" Target="#&apos;13.4.20&apos;!A1" TargetMode="External"/><Relationship Id="rId164" Type="http://schemas.openxmlformats.org/officeDocument/2006/relationships/hyperlink" Target="#&apos;13.4.20&apos;!A1" TargetMode="External"/><Relationship Id="rId165" Type="http://schemas.openxmlformats.org/officeDocument/2006/relationships/hyperlink" Target="#&apos;13.4.20&apos;!A1" TargetMode="External"/><Relationship Id="rId166" Type="http://schemas.openxmlformats.org/officeDocument/2006/relationships/hyperlink" Target="#&apos;13.4.20&apos;!A1" TargetMode="External"/><Relationship Id="rId167" Type="http://schemas.openxmlformats.org/officeDocument/2006/relationships/hyperlink" Target="#&apos;13.4.20&apos;!A1" TargetMode="External"/><Relationship Id="rId168" Type="http://schemas.openxmlformats.org/officeDocument/2006/relationships/hyperlink" Target="#&apos;13.4.20&apos;!A1" TargetMode="External"/><Relationship Id="rId169" Type="http://schemas.openxmlformats.org/officeDocument/2006/relationships/hyperlink" Target="#&apos;13.4.20&apos;!A1" TargetMode="External"/><Relationship Id="rId170" Type="http://schemas.openxmlformats.org/officeDocument/2006/relationships/hyperlink" Target="#&apos;13.4.20&apos;!A1" TargetMode="External"/><Relationship Id="rId171" Type="http://schemas.openxmlformats.org/officeDocument/2006/relationships/hyperlink" Target="#&apos;13.4.20&apos;!A1" TargetMode="External"/><Relationship Id="rId172" Type="http://schemas.openxmlformats.org/officeDocument/2006/relationships/hyperlink" Target="#&apos;13.4.20&apos;!A1" TargetMode="External"/><Relationship Id="rId173" Type="http://schemas.openxmlformats.org/officeDocument/2006/relationships/hyperlink" Target="#&apos;13.4.20&apos;!A1" TargetMode="External"/><Relationship Id="rId174" Type="http://schemas.openxmlformats.org/officeDocument/2006/relationships/hyperlink" Target="#&apos;13.4.20&apos;!A1" TargetMode="External"/><Relationship Id="rId175" Type="http://schemas.openxmlformats.org/officeDocument/2006/relationships/hyperlink" Target="#&apos;13.4.20&apos;!A1" TargetMode="External"/><Relationship Id="rId176" Type="http://schemas.openxmlformats.org/officeDocument/2006/relationships/hyperlink" Target="#&apos;13.4.20&apos;!A1" TargetMode="External"/><Relationship Id="rId177" Type="http://schemas.openxmlformats.org/officeDocument/2006/relationships/hyperlink" Target="#&apos;13.4.20&apos;!A1" TargetMode="External"/><Relationship Id="rId178" Type="http://schemas.openxmlformats.org/officeDocument/2006/relationships/hyperlink" Target="#&apos;13.4.20&apos;!A1" TargetMode="External"/><Relationship Id="rId179" Type="http://schemas.openxmlformats.org/officeDocument/2006/relationships/hyperlink" Target="#&apos;13.4.20&apos;!A1" TargetMode="External"/><Relationship Id="rId180" Type="http://schemas.openxmlformats.org/officeDocument/2006/relationships/hyperlink" Target="#&apos;13.4.20&apos;!A1" TargetMode="External"/><Relationship Id="rId181" Type="http://schemas.openxmlformats.org/officeDocument/2006/relationships/hyperlink" Target="#&apos;13.4.20&apos;!A1" TargetMode="External"/><Relationship Id="rId182" Type="http://schemas.openxmlformats.org/officeDocument/2006/relationships/hyperlink" Target="#&apos;13.4.20&apos;!A1" TargetMode="External"/><Relationship Id="rId183" Type="http://schemas.openxmlformats.org/officeDocument/2006/relationships/hyperlink" Target="#&apos;13.4.20&apos;!A1" TargetMode="External"/><Relationship Id="rId184" Type="http://schemas.openxmlformats.org/officeDocument/2006/relationships/hyperlink" Target="#&apos;13.4.20&apos;!A1" TargetMode="External"/><Relationship Id="rId185" Type="http://schemas.openxmlformats.org/officeDocument/2006/relationships/hyperlink" Target="#&apos;13.4.20&apos;!A1" TargetMode="External"/><Relationship Id="rId186" Type="http://schemas.openxmlformats.org/officeDocument/2006/relationships/hyperlink" Target="#&apos;13.4.20&apos;!A1" TargetMode="External"/><Relationship Id="rId187" Type="http://schemas.openxmlformats.org/officeDocument/2006/relationships/hyperlink" Target="#&apos;13.4.20&apos;!A1" TargetMode="External"/><Relationship Id="rId188" Type="http://schemas.openxmlformats.org/officeDocument/2006/relationships/hyperlink" Target="#&apos;13.4.20&apos;!A1" TargetMode="External"/><Relationship Id="rId189" Type="http://schemas.openxmlformats.org/officeDocument/2006/relationships/hyperlink" Target="#&apos;13.4.20&apos;!A1" TargetMode="External"/><Relationship Id="rId190" Type="http://schemas.openxmlformats.org/officeDocument/2006/relationships/hyperlink" Target="#&apos;13.4.20&apos;!A1" TargetMode="External"/><Relationship Id="rId191" Type="http://schemas.openxmlformats.org/officeDocument/2006/relationships/hyperlink" Target="#&apos;13.4.20&apos;!A1" TargetMode="External"/><Relationship Id="rId192" Type="http://schemas.openxmlformats.org/officeDocument/2006/relationships/hyperlink" Target="#&apos;13.4.20&apos;!A1" TargetMode="External"/><Relationship Id="rId193" Type="http://schemas.openxmlformats.org/officeDocument/2006/relationships/hyperlink" Target="#&apos;13.4.20&apos;!A1" TargetMode="External"/><Relationship Id="rId194" Type="http://schemas.openxmlformats.org/officeDocument/2006/relationships/hyperlink" Target="#&apos;13.4.20&apos;!A1" TargetMode="External"/><Relationship Id="rId195" Type="http://schemas.openxmlformats.org/officeDocument/2006/relationships/hyperlink" Target="#&apos;13.4.20&apos;!A1" TargetMode="External"/><Relationship Id="rId196" Type="http://schemas.openxmlformats.org/officeDocument/2006/relationships/hyperlink" Target="#&apos;13.4.20&apos;!A1" TargetMode="External"/><Relationship Id="rId197" Type="http://schemas.openxmlformats.org/officeDocument/2006/relationships/hyperlink" Target="#&apos;13.4.20&apos;!A1" TargetMode="External"/><Relationship Id="rId198" Type="http://schemas.openxmlformats.org/officeDocument/2006/relationships/hyperlink" Target="#&apos;13.4.20&apos;!A1" TargetMode="External"/><Relationship Id="rId199" Type="http://schemas.openxmlformats.org/officeDocument/2006/relationships/hyperlink" Target="#&apos;13.4.20&apos;!A1" TargetMode="External"/><Relationship Id="rId200" Type="http://schemas.openxmlformats.org/officeDocument/2006/relationships/hyperlink" Target="#&apos;13.4.20&apos;!A1" TargetMode="External"/><Relationship Id="rId201" Type="http://schemas.openxmlformats.org/officeDocument/2006/relationships/hyperlink" Target="#&apos;13.4.20&apos;!A1" TargetMode="External"/><Relationship Id="rId202" Type="http://schemas.openxmlformats.org/officeDocument/2006/relationships/hyperlink" Target="#&apos;13.4.20&apos;!A1" TargetMode="External"/><Relationship Id="rId203" Type="http://schemas.openxmlformats.org/officeDocument/2006/relationships/hyperlink" Target="#&apos;13.4.20&apos;!A1" TargetMode="External"/><Relationship Id="rId204" Type="http://schemas.openxmlformats.org/officeDocument/2006/relationships/hyperlink" Target="#&apos;13.4.20&apos;!A1" TargetMode="External"/><Relationship Id="rId205" Type="http://schemas.openxmlformats.org/officeDocument/2006/relationships/hyperlink" Target="#&apos;13.4.20&apos;!A1" TargetMode="External"/><Relationship Id="rId206" Type="http://schemas.openxmlformats.org/officeDocument/2006/relationships/hyperlink" Target="#&apos;13.4.20&apos;!A1" TargetMode="External"/><Relationship Id="rId207" Type="http://schemas.openxmlformats.org/officeDocument/2006/relationships/hyperlink" Target="#&apos;13.4.20&apos;!A1" TargetMode="External"/><Relationship Id="rId208" Type="http://schemas.openxmlformats.org/officeDocument/2006/relationships/hyperlink" Target="#&apos;13.4.20&apos;!A1" TargetMode="External"/><Relationship Id="rId209" Type="http://schemas.openxmlformats.org/officeDocument/2006/relationships/hyperlink" Target="#&apos;13.4.20&apos;!A1" TargetMode="External"/><Relationship Id="rId210" Type="http://schemas.openxmlformats.org/officeDocument/2006/relationships/hyperlink" Target="#&apos;13.4.20&apos;!A1" TargetMode="External"/><Relationship Id="rId211" Type="http://schemas.openxmlformats.org/officeDocument/2006/relationships/hyperlink" Target="#&apos;13.4.20&apos;!A1" TargetMode="External"/><Relationship Id="rId212" Type="http://schemas.openxmlformats.org/officeDocument/2006/relationships/hyperlink" Target="#&apos;13.4.20&apos;!A1" TargetMode="External"/><Relationship Id="rId213" Type="http://schemas.openxmlformats.org/officeDocument/2006/relationships/hyperlink" Target="#&apos;13.4.20&apos;!A1" TargetMode="External"/><Relationship Id="rId214" Type="http://schemas.openxmlformats.org/officeDocument/2006/relationships/hyperlink" Target="#&apos;13.4.20&apos;!A1" TargetMode="External"/><Relationship Id="rId215" Type="http://schemas.openxmlformats.org/officeDocument/2006/relationships/hyperlink" Target="#&apos;13.4.20&apos;!A1" TargetMode="External"/><Relationship Id="rId216" Type="http://schemas.openxmlformats.org/officeDocument/2006/relationships/hyperlink" Target="#&apos;13.4.20&apos;!A1" TargetMode="External"/><Relationship Id="rId217" Type="http://schemas.openxmlformats.org/officeDocument/2006/relationships/hyperlink" Target="#&apos;13.4.20&apos;!A1" TargetMode="External"/><Relationship Id="rId218" Type="http://schemas.openxmlformats.org/officeDocument/2006/relationships/hyperlink" Target="#&apos;13.4.20&apos;!A1" TargetMode="External"/><Relationship Id="rId219" Type="http://schemas.openxmlformats.org/officeDocument/2006/relationships/hyperlink" Target="#&apos;13.4.20&apos;!A1" TargetMode="External"/><Relationship Id="rId220" Type="http://schemas.openxmlformats.org/officeDocument/2006/relationships/hyperlink" Target="#&apos;13.4.20&apos;!A1" TargetMode="External"/><Relationship Id="rId221" Type="http://schemas.openxmlformats.org/officeDocument/2006/relationships/hyperlink" Target="#&apos;13.4.20&apos;!A1" TargetMode="External"/><Relationship Id="rId222" Type="http://schemas.openxmlformats.org/officeDocument/2006/relationships/hyperlink" Target="#&apos;13.4.20&apos;!A1" TargetMode="External"/><Relationship Id="rId223" Type="http://schemas.openxmlformats.org/officeDocument/2006/relationships/hyperlink" Target="#&apos;13.4.20&apos;!A1" TargetMode="External"/><Relationship Id="rId224" Type="http://schemas.openxmlformats.org/officeDocument/2006/relationships/hyperlink" Target="#&apos;13.4.20&apos;!A1" TargetMode="External"/><Relationship Id="rId225" Type="http://schemas.openxmlformats.org/officeDocument/2006/relationships/hyperlink" Target="#&apos;13.4.20&apos;!A1" TargetMode="External"/><Relationship Id="rId226" Type="http://schemas.openxmlformats.org/officeDocument/2006/relationships/hyperlink" Target="#&apos;13.4.20&apos;!A1" TargetMode="External"/><Relationship Id="rId227" Type="http://schemas.openxmlformats.org/officeDocument/2006/relationships/hyperlink" Target="#&apos;13.4.20&apos;!A1" TargetMode="External"/><Relationship Id="rId228" Type="http://schemas.openxmlformats.org/officeDocument/2006/relationships/hyperlink" Target="#&apos;13.4.20&apos;!A1" TargetMode="External"/><Relationship Id="rId229" Type="http://schemas.openxmlformats.org/officeDocument/2006/relationships/hyperlink" Target="#&apos;13.4.20&apos;!A1" TargetMode="External"/><Relationship Id="rId230" Type="http://schemas.openxmlformats.org/officeDocument/2006/relationships/hyperlink" Target="#&apos;13.4.20&apos;!A1" TargetMode="External"/><Relationship Id="rId231" Type="http://schemas.openxmlformats.org/officeDocument/2006/relationships/hyperlink" Target="#&apos;13.4.20&apos;!A1" TargetMode="External"/><Relationship Id="rId232" Type="http://schemas.openxmlformats.org/officeDocument/2006/relationships/hyperlink" Target="#&apos;13.4.20&apos;!A1" TargetMode="External"/><Relationship Id="rId233" Type="http://schemas.openxmlformats.org/officeDocument/2006/relationships/hyperlink" Target="#&apos;13.4.20&apos;!A1" TargetMode="External"/><Relationship Id="rId234" Type="http://schemas.openxmlformats.org/officeDocument/2006/relationships/hyperlink" Target="#&apos;13.4.20&apos;!A1" TargetMode="External"/><Relationship Id="rId235" Type="http://schemas.openxmlformats.org/officeDocument/2006/relationships/hyperlink" Target="#&apos;13.4.20&apos;!A1" TargetMode="External"/><Relationship Id="rId236" Type="http://schemas.openxmlformats.org/officeDocument/2006/relationships/hyperlink" Target="#&apos;13.4.20&apos;!A1" TargetMode="External"/><Relationship Id="rId237" Type="http://schemas.openxmlformats.org/officeDocument/2006/relationships/hyperlink" Target="#&apos;13.4.20&apos;!A1" TargetMode="External"/><Relationship Id="rId238" Type="http://schemas.openxmlformats.org/officeDocument/2006/relationships/hyperlink" Target="#&apos;13.4.20&apos;!A1" TargetMode="External"/><Relationship Id="rId239" Type="http://schemas.openxmlformats.org/officeDocument/2006/relationships/hyperlink" Target="#&apos;13.4.20&apos;!A1" TargetMode="External"/><Relationship Id="rId240" Type="http://schemas.openxmlformats.org/officeDocument/2006/relationships/hyperlink" Target="#&apos;13.4.20&apos;!A1" TargetMode="External"/><Relationship Id="rId241" Type="http://schemas.openxmlformats.org/officeDocument/2006/relationships/hyperlink" Target="#&apos;13.4.20&apos;!A1" TargetMode="External"/><Relationship Id="rId242" Type="http://schemas.openxmlformats.org/officeDocument/2006/relationships/hyperlink" Target="#&apos;13.4.20&apos;!A1" TargetMode="External"/><Relationship Id="rId243" Type="http://schemas.openxmlformats.org/officeDocument/2006/relationships/hyperlink" Target="#&apos;13.4.20&apos;!A1" TargetMode="External"/><Relationship Id="rId244" Type="http://schemas.openxmlformats.org/officeDocument/2006/relationships/hyperlink" Target="#&apos;13.4.20&apos;!A1" TargetMode="External"/><Relationship Id="rId245" Type="http://schemas.openxmlformats.org/officeDocument/2006/relationships/hyperlink" Target="#&apos;13.4.20&apos;!A1" TargetMode="External"/><Relationship Id="rId246" Type="http://schemas.openxmlformats.org/officeDocument/2006/relationships/hyperlink" Target="#&apos;13.4.20&apos;!A1" TargetMode="External"/><Relationship Id="rId247" Type="http://schemas.openxmlformats.org/officeDocument/2006/relationships/hyperlink" Target="#&apos;13.4.20&apos;!A1" TargetMode="External"/><Relationship Id="rId248" Type="http://schemas.openxmlformats.org/officeDocument/2006/relationships/hyperlink" Target="#&apos;13.4.20&apos;!A1" TargetMode="External"/><Relationship Id="rId249" Type="http://schemas.openxmlformats.org/officeDocument/2006/relationships/hyperlink" Target="#&apos;13.4.20&apos;!A1" TargetMode="External"/><Relationship Id="rId250" Type="http://schemas.openxmlformats.org/officeDocument/2006/relationships/hyperlink" Target="#&apos;13.4.20&apos;!A1" TargetMode="External"/><Relationship Id="rId251" Type="http://schemas.openxmlformats.org/officeDocument/2006/relationships/hyperlink" Target="#&apos;13.4.20&apos;!A1" TargetMode="External"/><Relationship Id="rId252" Type="http://schemas.openxmlformats.org/officeDocument/2006/relationships/hyperlink" Target="#&apos;13.4.20&apos;!A1" TargetMode="External"/><Relationship Id="rId253" Type="http://schemas.openxmlformats.org/officeDocument/2006/relationships/hyperlink" Target="#&apos;13.4.20&apos;!A1" TargetMode="External"/><Relationship Id="rId254" Type="http://schemas.openxmlformats.org/officeDocument/2006/relationships/hyperlink" Target="#&apos;13.4.20&apos;!A1" TargetMode="External"/><Relationship Id="rId255" Type="http://schemas.openxmlformats.org/officeDocument/2006/relationships/hyperlink" Target="#&apos;13.4.20&apos;!A1" TargetMode="External"/><Relationship Id="rId256" Type="http://schemas.openxmlformats.org/officeDocument/2006/relationships/hyperlink" Target="#&apos;13.4.20&apos;!A1" TargetMode="External"/><Relationship Id="rId257" Type="http://schemas.openxmlformats.org/officeDocument/2006/relationships/hyperlink" Target="#&apos;13.4.20&apos;!A1" TargetMode="External"/><Relationship Id="rId258" Type="http://schemas.openxmlformats.org/officeDocument/2006/relationships/hyperlink" Target="#&apos;13.4.20&apos;!A1" TargetMode="External"/><Relationship Id="rId259" Type="http://schemas.openxmlformats.org/officeDocument/2006/relationships/hyperlink" Target="#&apos;13.4.20&apos;!A1" TargetMode="External"/><Relationship Id="rId260" Type="http://schemas.openxmlformats.org/officeDocument/2006/relationships/hyperlink" Target="#&apos;13.4.20&apos;!A1" TargetMode="External"/><Relationship Id="rId261" Type="http://schemas.openxmlformats.org/officeDocument/2006/relationships/hyperlink" Target="#&apos;13.4.20&apos;!A1" TargetMode="External"/><Relationship Id="rId262" Type="http://schemas.openxmlformats.org/officeDocument/2006/relationships/hyperlink" Target="#&apos;13.4.20&apos;!A1" TargetMode="External"/><Relationship Id="rId263" Type="http://schemas.openxmlformats.org/officeDocument/2006/relationships/hyperlink" Target="#&apos;13.4.20&apos;!A1" TargetMode="External"/><Relationship Id="rId264" Type="http://schemas.openxmlformats.org/officeDocument/2006/relationships/hyperlink" Target="#&apos;13.4.20&apos;!A1" TargetMode="External"/><Relationship Id="rId265" Type="http://schemas.openxmlformats.org/officeDocument/2006/relationships/hyperlink" Target="#&apos;13.4.20&apos;!A1" TargetMode="External"/><Relationship Id="rId266" Type="http://schemas.openxmlformats.org/officeDocument/2006/relationships/hyperlink" Target="#&apos;13.4.20&apos;!A1" TargetMode="External"/><Relationship Id="rId267" Type="http://schemas.openxmlformats.org/officeDocument/2006/relationships/hyperlink" Target="#&apos;13.4.20&apos;!A1" TargetMode="External"/><Relationship Id="rId268" Type="http://schemas.openxmlformats.org/officeDocument/2006/relationships/hyperlink" Target="#&apos;13.4.20&apos;!A1" TargetMode="External"/><Relationship Id="rId269" Type="http://schemas.openxmlformats.org/officeDocument/2006/relationships/hyperlink" Target="#&apos;13.4.20&apos;!A1" TargetMode="External"/><Relationship Id="rId270" Type="http://schemas.openxmlformats.org/officeDocument/2006/relationships/hyperlink" Target="#&apos;13.4.20&apos;!A1" TargetMode="External"/><Relationship Id="rId271" Type="http://schemas.openxmlformats.org/officeDocument/2006/relationships/hyperlink" Target="#&apos;13.4.20&apos;!A1" TargetMode="External"/><Relationship Id="rId272" Type="http://schemas.openxmlformats.org/officeDocument/2006/relationships/hyperlink" Target="#&apos;13.4.20&apos;!A1" TargetMode="External"/><Relationship Id="rId273" Type="http://schemas.openxmlformats.org/officeDocument/2006/relationships/hyperlink" Target="#&apos;13.4.20&apos;!A1" TargetMode="External"/><Relationship Id="rId274" Type="http://schemas.openxmlformats.org/officeDocument/2006/relationships/hyperlink" Target="#&apos;13.4.20&apos;!A1" TargetMode="External"/><Relationship Id="rId275" Type="http://schemas.openxmlformats.org/officeDocument/2006/relationships/hyperlink" Target="#&apos;13.4.20&apos;!A1" TargetMode="External"/><Relationship Id="rId276" Type="http://schemas.openxmlformats.org/officeDocument/2006/relationships/hyperlink" Target="#&apos;13.4.20&apos;!A1" TargetMode="External"/><Relationship Id="rId277" Type="http://schemas.openxmlformats.org/officeDocument/2006/relationships/hyperlink" Target="#&apos;13.4.20&apos;!A1" TargetMode="External"/><Relationship Id="rId278" Type="http://schemas.openxmlformats.org/officeDocument/2006/relationships/hyperlink" Target="#&apos;13.4.20&apos;!A1" TargetMode="External"/><Relationship Id="rId279" Type="http://schemas.openxmlformats.org/officeDocument/2006/relationships/hyperlink" Target="#&apos;13.4.20&apos;!A1" TargetMode="External"/><Relationship Id="rId280" Type="http://schemas.openxmlformats.org/officeDocument/2006/relationships/hyperlink" Target="#&apos;13.4.20&apos;!A1" TargetMode="External"/><Relationship Id="rId281" Type="http://schemas.openxmlformats.org/officeDocument/2006/relationships/hyperlink" Target="#&apos;13.4.20&apos;!A1" TargetMode="External"/><Relationship Id="rId282" Type="http://schemas.openxmlformats.org/officeDocument/2006/relationships/hyperlink" Target="#&apos;13.4.20&apos;!A1" TargetMode="External"/><Relationship Id="rId283" Type="http://schemas.openxmlformats.org/officeDocument/2006/relationships/hyperlink" Target="#&apos;13.4.20&apos;!A1" TargetMode="External"/><Relationship Id="rId284" Type="http://schemas.openxmlformats.org/officeDocument/2006/relationships/hyperlink" Target="#&apos;13.4.20&apos;!A1" TargetMode="External"/><Relationship Id="rId285" Type="http://schemas.openxmlformats.org/officeDocument/2006/relationships/hyperlink" Target="#&apos;13.4.20&apos;!A1" TargetMode="External"/><Relationship Id="rId286" Type="http://schemas.openxmlformats.org/officeDocument/2006/relationships/hyperlink" Target="#&apos;13.4.20&apos;!A1" TargetMode="External"/><Relationship Id="rId287" Type="http://schemas.openxmlformats.org/officeDocument/2006/relationships/hyperlink" Target="#&apos;13.4.20&apos;!A1" TargetMode="External"/><Relationship Id="rId288" Type="http://schemas.openxmlformats.org/officeDocument/2006/relationships/hyperlink" Target="#&apos;13.4.20&apos;!A1" TargetMode="External"/><Relationship Id="rId289" Type="http://schemas.openxmlformats.org/officeDocument/2006/relationships/hyperlink" Target="#&apos;13.4.20&apos;!A1" TargetMode="External"/><Relationship Id="rId290" Type="http://schemas.openxmlformats.org/officeDocument/2006/relationships/hyperlink" Target="#&apos;13.4.20&apos;!A1" TargetMode="External"/><Relationship Id="rId291" Type="http://schemas.openxmlformats.org/officeDocument/2006/relationships/hyperlink" Target="#&apos;13.4.20&apos;!A1" TargetMode="External"/><Relationship Id="rId292" Type="http://schemas.openxmlformats.org/officeDocument/2006/relationships/hyperlink" Target="#&apos;13.4.20&apos;!A1" TargetMode="External"/><Relationship Id="rId293" Type="http://schemas.openxmlformats.org/officeDocument/2006/relationships/hyperlink" Target="#&apos;13.4.20&apos;!A1" TargetMode="External"/><Relationship Id="rId294" Type="http://schemas.openxmlformats.org/officeDocument/2006/relationships/hyperlink" Target="#&apos;13.4.20&apos;!A1" TargetMode="External"/><Relationship Id="rId295" Type="http://schemas.openxmlformats.org/officeDocument/2006/relationships/hyperlink" Target="#&apos;13.4.20&apos;!A1" TargetMode="External"/><Relationship Id="rId296" Type="http://schemas.openxmlformats.org/officeDocument/2006/relationships/hyperlink" Target="#&apos;13.4.20&apos;!A1" TargetMode="External"/><Relationship Id="rId297" Type="http://schemas.openxmlformats.org/officeDocument/2006/relationships/hyperlink" Target="#&apos;13.4.20&apos;!A1" TargetMode="External"/><Relationship Id="rId298" Type="http://schemas.openxmlformats.org/officeDocument/2006/relationships/hyperlink" Target="#&apos;13.4.20&apos;!A1" TargetMode="External"/><Relationship Id="rId299" Type="http://schemas.openxmlformats.org/officeDocument/2006/relationships/hyperlink" Target="#&apos;13.4.20&apos;!A1" TargetMode="External"/><Relationship Id="rId300" Type="http://schemas.openxmlformats.org/officeDocument/2006/relationships/hyperlink" Target="#&apos;13.4.20&apos;!A1" TargetMode="External"/><Relationship Id="rId301" Type="http://schemas.openxmlformats.org/officeDocument/2006/relationships/hyperlink" Target="#&apos;13.4.20&apos;!A1" TargetMode="External"/><Relationship Id="rId302" Type="http://schemas.openxmlformats.org/officeDocument/2006/relationships/hyperlink" Target="#&apos;13.4.20&apos;!A1" TargetMode="External"/><Relationship Id="rId303" Type="http://schemas.openxmlformats.org/officeDocument/2006/relationships/hyperlink" Target="#&apos;13.4.20&apos;!A1" TargetMode="External"/><Relationship Id="rId304" Type="http://schemas.openxmlformats.org/officeDocument/2006/relationships/hyperlink" Target="#&apos;13.4.20&apos;!A1" TargetMode="External"/><Relationship Id="rId305" Type="http://schemas.openxmlformats.org/officeDocument/2006/relationships/hyperlink" Target="#&apos;13.4.20&apos;!A1" TargetMode="External"/><Relationship Id="rId306" Type="http://schemas.openxmlformats.org/officeDocument/2006/relationships/hyperlink" Target="#&apos;13.4.20&apos;!A1" TargetMode="External"/><Relationship Id="rId307" Type="http://schemas.openxmlformats.org/officeDocument/2006/relationships/hyperlink" Target="#&apos;13.4.20&apos;!A1" TargetMode="External"/><Relationship Id="rId308" Type="http://schemas.openxmlformats.org/officeDocument/2006/relationships/hyperlink" Target="#&apos;13.4.20&apos;!A1" TargetMode="External"/><Relationship Id="rId309" Type="http://schemas.openxmlformats.org/officeDocument/2006/relationships/hyperlink" Target="#&apos;13.4.20&apos;!A1" TargetMode="External"/><Relationship Id="rId310" Type="http://schemas.openxmlformats.org/officeDocument/2006/relationships/hyperlink" Target="#&apos;13.4.20&apos;!A1" TargetMode="External"/><Relationship Id="rId311" Type="http://schemas.openxmlformats.org/officeDocument/2006/relationships/hyperlink" Target="#&apos;13.4.20&apos;!A1" TargetMode="External"/><Relationship Id="rId312" Type="http://schemas.openxmlformats.org/officeDocument/2006/relationships/hyperlink" Target="#&apos;13.4.20&apos;!A1" TargetMode="External"/><Relationship Id="rId313" Type="http://schemas.openxmlformats.org/officeDocument/2006/relationships/hyperlink" Target="#&apos;13.4.20&apos;!A1" TargetMode="External"/><Relationship Id="rId314" Type="http://schemas.openxmlformats.org/officeDocument/2006/relationships/hyperlink" Target="#&apos;13.4.20&apos;!A1" TargetMode="External"/><Relationship Id="rId315" Type="http://schemas.openxmlformats.org/officeDocument/2006/relationships/hyperlink" Target="#&apos;13.4.20&apos;!A1" TargetMode="External"/><Relationship Id="rId316" Type="http://schemas.openxmlformats.org/officeDocument/2006/relationships/hyperlink" Target="#&apos;13.4.20&apos;!A1" TargetMode="External"/><Relationship Id="rId317" Type="http://schemas.openxmlformats.org/officeDocument/2006/relationships/hyperlink" Target="#&apos;13.4.20&apos;!A1" TargetMode="External"/><Relationship Id="rId318" Type="http://schemas.openxmlformats.org/officeDocument/2006/relationships/hyperlink" Target="#&apos;13.4.20&apos;!A1" TargetMode="External"/><Relationship Id="rId319" Type="http://schemas.openxmlformats.org/officeDocument/2006/relationships/hyperlink" Target="#&apos;13.4.20&apos;!A1" TargetMode="External"/><Relationship Id="rId320" Type="http://schemas.openxmlformats.org/officeDocument/2006/relationships/hyperlink" Target="#&apos;13.4.20&apos;!A1" TargetMode="External"/><Relationship Id="rId321" Type="http://schemas.openxmlformats.org/officeDocument/2006/relationships/hyperlink" Target="#&apos;13.4.20&apos;!A1" TargetMode="External"/><Relationship Id="rId322" Type="http://schemas.openxmlformats.org/officeDocument/2006/relationships/hyperlink" Target="#&apos;13.4.20&apos;!A1" TargetMode="External"/><Relationship Id="rId323" Type="http://schemas.openxmlformats.org/officeDocument/2006/relationships/hyperlink" Target="#&apos;13.4.20&apos;!A1" TargetMode="External"/><Relationship Id="rId324" Type="http://schemas.openxmlformats.org/officeDocument/2006/relationships/hyperlink" Target="#&apos;13.4.20&apos;!A1" TargetMode="External"/><Relationship Id="rId325" Type="http://schemas.openxmlformats.org/officeDocument/2006/relationships/hyperlink" Target="#&apos;13.4.20&apos;!A1" TargetMode="External"/><Relationship Id="rId326" Type="http://schemas.openxmlformats.org/officeDocument/2006/relationships/hyperlink" Target="#&apos;13.4.20&apos;!A1" TargetMode="External"/><Relationship Id="rId327" Type="http://schemas.openxmlformats.org/officeDocument/2006/relationships/hyperlink" Target="#&apos;13.4.20&apos;!A1" TargetMode="External"/><Relationship Id="rId328" Type="http://schemas.openxmlformats.org/officeDocument/2006/relationships/hyperlink" Target="#&apos;13.4.20&apos;!A1" TargetMode="External"/><Relationship Id="rId329" Type="http://schemas.openxmlformats.org/officeDocument/2006/relationships/hyperlink" Target="#&apos;13.4.20&apos;!A1" TargetMode="External"/><Relationship Id="rId330" Type="http://schemas.openxmlformats.org/officeDocument/2006/relationships/hyperlink" Target="#&apos;13.4.20&apos;!A1" TargetMode="External"/><Relationship Id="rId331" Type="http://schemas.openxmlformats.org/officeDocument/2006/relationships/hyperlink" Target="#&apos;13.4.20&apos;!A1" TargetMode="External"/><Relationship Id="rId332" Type="http://schemas.openxmlformats.org/officeDocument/2006/relationships/hyperlink" Target="#&apos;13.4.20&apos;!A1" TargetMode="External"/><Relationship Id="rId333" Type="http://schemas.openxmlformats.org/officeDocument/2006/relationships/hyperlink" Target="#&apos;13.4.20&apos;!A1" TargetMode="External"/><Relationship Id="rId334" Type="http://schemas.openxmlformats.org/officeDocument/2006/relationships/hyperlink" Target="#&apos;13.4.20&apos;!A1" TargetMode="External"/><Relationship Id="rId335" Type="http://schemas.openxmlformats.org/officeDocument/2006/relationships/hyperlink" Target="#&apos;13.4.20&apos;!A1" TargetMode="External"/><Relationship Id="rId336" Type="http://schemas.openxmlformats.org/officeDocument/2006/relationships/hyperlink" Target="#&apos;13.4.20&apos;!A1" TargetMode="External"/></Relationships>
</file>

<file path=xl/worksheets/_rels/sheet66.xml.rels><?xml version="1.0" encoding="UTF-8" standalone="yes"?><Relationships xmlns="http://schemas.openxmlformats.org/package/2006/relationships"><Relationship Id="rId1" Type="http://schemas.openxmlformats.org/officeDocument/2006/relationships/table" Target="../tables/table88.xml"/><Relationship Id="rId2" Type="http://schemas.openxmlformats.org/officeDocument/2006/relationships/hyperlink" Target="#&apos;13.4.21&apos;!A1" TargetMode="External"/><Relationship Id="rId3" Type="http://schemas.openxmlformats.org/officeDocument/2006/relationships/hyperlink" Target="#&apos;13.4.21&apos;!A1" TargetMode="External"/><Relationship Id="rId4" Type="http://schemas.openxmlformats.org/officeDocument/2006/relationships/hyperlink" Target="#&apos;13.4.21&apos;!A1" TargetMode="External"/><Relationship Id="rId5" Type="http://schemas.openxmlformats.org/officeDocument/2006/relationships/hyperlink" Target="#&apos;13.4.21&apos;!A1" TargetMode="External"/><Relationship Id="rId6" Type="http://schemas.openxmlformats.org/officeDocument/2006/relationships/hyperlink" Target="#&apos;13.4.21&apos;!A1" TargetMode="External"/><Relationship Id="rId7" Type="http://schemas.openxmlformats.org/officeDocument/2006/relationships/hyperlink" Target="#&apos;13.4.21&apos;!A1" TargetMode="External"/><Relationship Id="rId8" Type="http://schemas.openxmlformats.org/officeDocument/2006/relationships/hyperlink" Target="#&apos;13.4.21&apos;!A1" TargetMode="External"/><Relationship Id="rId9" Type="http://schemas.openxmlformats.org/officeDocument/2006/relationships/hyperlink" Target="#&apos;13.4.21&apos;!A1" TargetMode="External"/><Relationship Id="rId10" Type="http://schemas.openxmlformats.org/officeDocument/2006/relationships/hyperlink" Target="#&apos;13.4.21&apos;!A1" TargetMode="External"/><Relationship Id="rId11" Type="http://schemas.openxmlformats.org/officeDocument/2006/relationships/hyperlink" Target="#&apos;13.4.21&apos;!A1" TargetMode="External"/><Relationship Id="rId12" Type="http://schemas.openxmlformats.org/officeDocument/2006/relationships/hyperlink" Target="#&apos;13.4.21&apos;!A1" TargetMode="External"/><Relationship Id="rId13" Type="http://schemas.openxmlformats.org/officeDocument/2006/relationships/hyperlink" Target="#&apos;13.4.21&apos;!A1" TargetMode="External"/><Relationship Id="rId14" Type="http://schemas.openxmlformats.org/officeDocument/2006/relationships/hyperlink" Target="#&apos;13.4.21&apos;!A1" TargetMode="External"/><Relationship Id="rId15" Type="http://schemas.openxmlformats.org/officeDocument/2006/relationships/hyperlink" Target="#&apos;13.4.21&apos;!A1" TargetMode="External"/><Relationship Id="rId16" Type="http://schemas.openxmlformats.org/officeDocument/2006/relationships/hyperlink" Target="#&apos;13.4.21&apos;!A1" TargetMode="External"/></Relationships>
</file>

<file path=xl/worksheets/_rels/sheet67.xml.rels><?xml version="1.0" encoding="UTF-8" standalone="yes"?><Relationships xmlns="http://schemas.openxmlformats.org/package/2006/relationships"><Relationship Id="rId1" Type="http://schemas.openxmlformats.org/officeDocument/2006/relationships/table" Target="../tables/table89.xml"/><Relationship Id="rId2" Type="http://schemas.openxmlformats.org/officeDocument/2006/relationships/hyperlink" Target="#&apos;13.4.22&apos;!A1" TargetMode="External"/><Relationship Id="rId3" Type="http://schemas.openxmlformats.org/officeDocument/2006/relationships/hyperlink" Target="#&apos;13.4.22&apos;!A1" TargetMode="External"/><Relationship Id="rId4" Type="http://schemas.openxmlformats.org/officeDocument/2006/relationships/hyperlink" Target="#&apos;13.4.22&apos;!A1" TargetMode="External"/><Relationship Id="rId5" Type="http://schemas.openxmlformats.org/officeDocument/2006/relationships/hyperlink" Target="#&apos;13.4.22&apos;!A1" TargetMode="External"/><Relationship Id="rId6" Type="http://schemas.openxmlformats.org/officeDocument/2006/relationships/hyperlink" Target="#&apos;13.4.22&apos;!A1" TargetMode="External"/><Relationship Id="rId7" Type="http://schemas.openxmlformats.org/officeDocument/2006/relationships/hyperlink" Target="#&apos;13.4.22&apos;!A1" TargetMode="External"/><Relationship Id="rId8" Type="http://schemas.openxmlformats.org/officeDocument/2006/relationships/hyperlink" Target="#&apos;13.4.22&apos;!A1" TargetMode="External"/><Relationship Id="rId9" Type="http://schemas.openxmlformats.org/officeDocument/2006/relationships/hyperlink" Target="#&apos;13.4.22&apos;!A1" TargetMode="External"/><Relationship Id="rId10" Type="http://schemas.openxmlformats.org/officeDocument/2006/relationships/hyperlink" Target="#&apos;13.4.22&apos;!A1" TargetMode="External"/><Relationship Id="rId11" Type="http://schemas.openxmlformats.org/officeDocument/2006/relationships/hyperlink" Target="#&apos;13.4.22&apos;!A1" TargetMode="External"/><Relationship Id="rId12" Type="http://schemas.openxmlformats.org/officeDocument/2006/relationships/hyperlink" Target="#&apos;13.4.22&apos;!A1" TargetMode="External"/><Relationship Id="rId13" Type="http://schemas.openxmlformats.org/officeDocument/2006/relationships/hyperlink" Target="#&apos;13.4.22&apos;!A1" TargetMode="External"/><Relationship Id="rId14" Type="http://schemas.openxmlformats.org/officeDocument/2006/relationships/hyperlink" Target="#&apos;13.4.22&apos;!A1" TargetMode="External"/><Relationship Id="rId15" Type="http://schemas.openxmlformats.org/officeDocument/2006/relationships/hyperlink" Target="#&apos;13.4.22&apos;!A1" TargetMode="External"/><Relationship Id="rId16" Type="http://schemas.openxmlformats.org/officeDocument/2006/relationships/hyperlink" Target="#&apos;13.4.22&apos;!A1" TargetMode="External"/></Relationships>
</file>

<file path=xl/worksheets/_rels/sheet68.xml.rels><?xml version="1.0" encoding="UTF-8" standalone="yes"?><Relationships xmlns="http://schemas.openxmlformats.org/package/2006/relationships"><Relationship Id="rId1" Type="http://schemas.openxmlformats.org/officeDocument/2006/relationships/table" Target="../tables/table90.xml"/><Relationship Id="rId2" Type="http://schemas.openxmlformats.org/officeDocument/2006/relationships/table" Target="../tables/table91.xml"/><Relationship Id="rId3" Type="http://schemas.openxmlformats.org/officeDocument/2006/relationships/hyperlink" Target="#&apos;13.4.23&apos;!A1" TargetMode="External"/><Relationship Id="rId4" Type="http://schemas.openxmlformats.org/officeDocument/2006/relationships/hyperlink" Target="#&apos;13.4.23&apos;!A1" TargetMode="External"/><Relationship Id="rId5" Type="http://schemas.openxmlformats.org/officeDocument/2006/relationships/hyperlink" Target="#&apos;13.4.23&apos;!A1" TargetMode="External"/><Relationship Id="rId6" Type="http://schemas.openxmlformats.org/officeDocument/2006/relationships/hyperlink" Target="#&apos;13.4.23&apos;!A1" TargetMode="External"/><Relationship Id="rId7" Type="http://schemas.openxmlformats.org/officeDocument/2006/relationships/hyperlink" Target="#&apos;13.4.23&apos;!A1" TargetMode="External"/><Relationship Id="rId8" Type="http://schemas.openxmlformats.org/officeDocument/2006/relationships/hyperlink" Target="#&apos;13.4.23&apos;!A1" TargetMode="External"/><Relationship Id="rId9" Type="http://schemas.openxmlformats.org/officeDocument/2006/relationships/hyperlink" Target="#&apos;13.4.23&apos;!A1" TargetMode="External"/><Relationship Id="rId10" Type="http://schemas.openxmlformats.org/officeDocument/2006/relationships/hyperlink" Target="#&apos;13.4.23&apos;!A1" TargetMode="External"/><Relationship Id="rId11" Type="http://schemas.openxmlformats.org/officeDocument/2006/relationships/hyperlink" Target="#&apos;13.4.23&apos;!A1" TargetMode="External"/><Relationship Id="rId12" Type="http://schemas.openxmlformats.org/officeDocument/2006/relationships/hyperlink" Target="#&apos;13.4.23&apos;!A1" TargetMode="External"/><Relationship Id="rId13" Type="http://schemas.openxmlformats.org/officeDocument/2006/relationships/hyperlink" Target="#&apos;13.4.23&apos;!A1" TargetMode="External"/><Relationship Id="rId14" Type="http://schemas.openxmlformats.org/officeDocument/2006/relationships/hyperlink" Target="#&apos;13.4.23&apos;!A1" TargetMode="External"/><Relationship Id="rId15" Type="http://schemas.openxmlformats.org/officeDocument/2006/relationships/hyperlink" Target="#&apos;13.4.23&apos;!A1" TargetMode="External"/><Relationship Id="rId16" Type="http://schemas.openxmlformats.org/officeDocument/2006/relationships/hyperlink" Target="#&apos;13.4.23&apos;!A1" TargetMode="External"/><Relationship Id="rId17" Type="http://schemas.openxmlformats.org/officeDocument/2006/relationships/hyperlink" Target="#&apos;13.4.23&apos;!A1" TargetMode="External"/><Relationship Id="rId18" Type="http://schemas.openxmlformats.org/officeDocument/2006/relationships/hyperlink" Target="#&apos;13.4.23&apos;!A1" TargetMode="External"/><Relationship Id="rId19" Type="http://schemas.openxmlformats.org/officeDocument/2006/relationships/hyperlink" Target="#&apos;13.4.23&apos;!A1" TargetMode="External"/><Relationship Id="rId20" Type="http://schemas.openxmlformats.org/officeDocument/2006/relationships/hyperlink" Target="#&apos;13.4.23&apos;!A1" TargetMode="External"/><Relationship Id="rId21" Type="http://schemas.openxmlformats.org/officeDocument/2006/relationships/hyperlink" Target="#&apos;13.4.23&apos;!A1" TargetMode="External"/><Relationship Id="rId22" Type="http://schemas.openxmlformats.org/officeDocument/2006/relationships/hyperlink" Target="#&apos;13.4.23&apos;!A1" TargetMode="External"/><Relationship Id="rId23" Type="http://schemas.openxmlformats.org/officeDocument/2006/relationships/hyperlink" Target="#&apos;13.4.23&apos;!A1" TargetMode="External"/><Relationship Id="rId24" Type="http://schemas.openxmlformats.org/officeDocument/2006/relationships/hyperlink" Target="#&apos;13.4.23&apos;!A1" TargetMode="External"/><Relationship Id="rId25" Type="http://schemas.openxmlformats.org/officeDocument/2006/relationships/hyperlink" Target="#&apos;13.4.23&apos;!A1" TargetMode="External"/><Relationship Id="rId26" Type="http://schemas.openxmlformats.org/officeDocument/2006/relationships/hyperlink" Target="#&apos;13.4.23&apos;!A1" TargetMode="External"/><Relationship Id="rId27" Type="http://schemas.openxmlformats.org/officeDocument/2006/relationships/hyperlink" Target="#&apos;13.4.23&apos;!A1" TargetMode="External"/><Relationship Id="rId28" Type="http://schemas.openxmlformats.org/officeDocument/2006/relationships/hyperlink" Target="#&apos;13.4.23&apos;!A1" TargetMode="External"/><Relationship Id="rId29" Type="http://schemas.openxmlformats.org/officeDocument/2006/relationships/hyperlink" Target="#&apos;13.4.23&apos;!A1" TargetMode="External"/><Relationship Id="rId30" Type="http://schemas.openxmlformats.org/officeDocument/2006/relationships/hyperlink" Target="#&apos;13.4.23&apos;!A1" TargetMode="External"/><Relationship Id="rId31" Type="http://schemas.openxmlformats.org/officeDocument/2006/relationships/hyperlink" Target="#&apos;13.4.23&apos;!A1" TargetMode="External"/><Relationship Id="rId32" Type="http://schemas.openxmlformats.org/officeDocument/2006/relationships/hyperlink" Target="#&apos;13.4.23&apos;!A1" TargetMode="External"/></Relationships>
</file>

<file path=xl/worksheets/_rels/sheet69.xml.rels><?xml version="1.0" encoding="UTF-8" standalone="yes"?><Relationships xmlns="http://schemas.openxmlformats.org/package/2006/relationships"><Relationship Id="rId1" Type="http://schemas.openxmlformats.org/officeDocument/2006/relationships/table" Target="../tables/table92.xml"/><Relationship Id="rId2" Type="http://schemas.openxmlformats.org/officeDocument/2006/relationships/hyperlink" Target="#&apos;13.4.24&apos;!A1" TargetMode="External"/><Relationship Id="rId3" Type="http://schemas.openxmlformats.org/officeDocument/2006/relationships/hyperlink" Target="#&apos;13.4.24&apos;!A1" TargetMode="External"/><Relationship Id="rId4" Type="http://schemas.openxmlformats.org/officeDocument/2006/relationships/hyperlink" Target="#&apos;13.4.24&apos;!A1" TargetMode="External"/><Relationship Id="rId5" Type="http://schemas.openxmlformats.org/officeDocument/2006/relationships/hyperlink" Target="#&apos;13.4.24&apos;!A1" TargetMode="External"/><Relationship Id="rId6" Type="http://schemas.openxmlformats.org/officeDocument/2006/relationships/hyperlink" Target="#&apos;13.4.24&apos;!A1" TargetMode="External"/><Relationship Id="rId7" Type="http://schemas.openxmlformats.org/officeDocument/2006/relationships/hyperlink" Target="#&apos;13.4.24&apos;!A1" TargetMode="External"/><Relationship Id="rId8" Type="http://schemas.openxmlformats.org/officeDocument/2006/relationships/hyperlink" Target="#&apos;13.4.24&apos;!A1" TargetMode="External"/><Relationship Id="rId9" Type="http://schemas.openxmlformats.org/officeDocument/2006/relationships/hyperlink" Target="#&apos;13.4.24&apos;!A1" TargetMode="External"/><Relationship Id="rId10" Type="http://schemas.openxmlformats.org/officeDocument/2006/relationships/hyperlink" Target="#&apos;13.4.24&apos;!A1" TargetMode="External"/><Relationship Id="rId11" Type="http://schemas.openxmlformats.org/officeDocument/2006/relationships/hyperlink" Target="#&apos;13.4.24&apos;!A1" TargetMode="External"/><Relationship Id="rId12" Type="http://schemas.openxmlformats.org/officeDocument/2006/relationships/hyperlink" Target="#&apos;13.4.24&apos;!A1" TargetMode="External"/><Relationship Id="rId13" Type="http://schemas.openxmlformats.org/officeDocument/2006/relationships/hyperlink" Target="#&apos;13.4.24&apos;!A1" TargetMode="External"/><Relationship Id="rId14" Type="http://schemas.openxmlformats.org/officeDocument/2006/relationships/hyperlink" Target="#&apos;13.4.24&apos;!A1" TargetMode="External"/><Relationship Id="rId15" Type="http://schemas.openxmlformats.org/officeDocument/2006/relationships/hyperlink" Target="#&apos;13.4.24&apos;!A1" TargetMode="External"/><Relationship Id="rId16" Type="http://schemas.openxmlformats.org/officeDocument/2006/relationships/hyperlink" Target="#&apos;13.4.24&apos;!A1" TargetMode="Externa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5E&apos;!A1" TargetMode="External"/><Relationship Id="rId4" Type="http://schemas.openxmlformats.org/officeDocument/2006/relationships/hyperlink" Target="#&apos;13.4.5E&apos;!A1" TargetMode="External"/></Relationships>
</file>

<file path=xl/worksheets/_rels/sheet70.xml.rels><?xml version="1.0" encoding="UTF-8" standalone="yes"?><Relationships xmlns="http://schemas.openxmlformats.org/package/2006/relationships"><Relationship Id="rId1" Type="http://schemas.openxmlformats.org/officeDocument/2006/relationships/table" Target="../tables/table93.xml"/><Relationship Id="rId2" Type="http://schemas.openxmlformats.org/officeDocument/2006/relationships/hyperlink" Target="#&apos;13.4.25&apos;!A1" TargetMode="External"/><Relationship Id="rId3" Type="http://schemas.openxmlformats.org/officeDocument/2006/relationships/hyperlink" Target="#&apos;13.4.25&apos;!A1" TargetMode="External"/><Relationship Id="rId4" Type="http://schemas.openxmlformats.org/officeDocument/2006/relationships/hyperlink" Target="#&apos;13.4.25&apos;!A1" TargetMode="External"/><Relationship Id="rId5" Type="http://schemas.openxmlformats.org/officeDocument/2006/relationships/hyperlink" Target="#&apos;13.4.25&apos;!A1" TargetMode="External"/><Relationship Id="rId6" Type="http://schemas.openxmlformats.org/officeDocument/2006/relationships/hyperlink" Target="#&apos;13.4.25&apos;!A1" TargetMode="External"/><Relationship Id="rId7" Type="http://schemas.openxmlformats.org/officeDocument/2006/relationships/hyperlink" Target="#&apos;13.4.25&apos;!A1" TargetMode="External"/><Relationship Id="rId8" Type="http://schemas.openxmlformats.org/officeDocument/2006/relationships/hyperlink" Target="#&apos;13.4.25&apos;!A1" TargetMode="External"/><Relationship Id="rId9" Type="http://schemas.openxmlformats.org/officeDocument/2006/relationships/hyperlink" Target="#&apos;13.4.25&apos;!A1" TargetMode="External"/><Relationship Id="rId10" Type="http://schemas.openxmlformats.org/officeDocument/2006/relationships/hyperlink" Target="#&apos;13.4.25&apos;!A1" TargetMode="External"/><Relationship Id="rId11" Type="http://schemas.openxmlformats.org/officeDocument/2006/relationships/hyperlink" Target="#&apos;13.4.25&apos;!A1" TargetMode="External"/><Relationship Id="rId12" Type="http://schemas.openxmlformats.org/officeDocument/2006/relationships/hyperlink" Target="#&apos;13.4.25&apos;!A1" TargetMode="External"/><Relationship Id="rId13" Type="http://schemas.openxmlformats.org/officeDocument/2006/relationships/hyperlink" Target="#&apos;13.4.25&apos;!A1" TargetMode="External"/><Relationship Id="rId14" Type="http://schemas.openxmlformats.org/officeDocument/2006/relationships/hyperlink" Target="#&apos;13.4.25&apos;!A1" TargetMode="External"/><Relationship Id="rId15" Type="http://schemas.openxmlformats.org/officeDocument/2006/relationships/hyperlink" Target="#&apos;13.4.25&apos;!A1" TargetMode="External"/><Relationship Id="rId16" Type="http://schemas.openxmlformats.org/officeDocument/2006/relationships/hyperlink" Target="#&apos;13.4.25&apos;!A1" TargetMode="External"/></Relationships>
</file>

<file path=xl/worksheets/_rels/sheet71.xml.rels><?xml version="1.0" encoding="UTF-8" standalone="yes"?><Relationships xmlns="http://schemas.openxmlformats.org/package/2006/relationships"><Relationship Id="rId1" Type="http://schemas.openxmlformats.org/officeDocument/2006/relationships/table" Target="../tables/table94.xml"/><Relationship Id="rId2" Type="http://schemas.openxmlformats.org/officeDocument/2006/relationships/hyperlink" Target="#&apos;13.4.26&apos;!A1" TargetMode="External"/><Relationship Id="rId3" Type="http://schemas.openxmlformats.org/officeDocument/2006/relationships/hyperlink" Target="#&apos;13.4.26&apos;!A1" TargetMode="External"/><Relationship Id="rId4" Type="http://schemas.openxmlformats.org/officeDocument/2006/relationships/hyperlink" Target="#&apos;13.4.26&apos;!A1" TargetMode="External"/><Relationship Id="rId5" Type="http://schemas.openxmlformats.org/officeDocument/2006/relationships/hyperlink" Target="#&apos;13.4.26&apos;!A1" TargetMode="External"/><Relationship Id="rId6" Type="http://schemas.openxmlformats.org/officeDocument/2006/relationships/hyperlink" Target="#&apos;13.4.26&apos;!A1" TargetMode="External"/><Relationship Id="rId7" Type="http://schemas.openxmlformats.org/officeDocument/2006/relationships/hyperlink" Target="#&apos;13.4.26&apos;!A1" TargetMode="External"/><Relationship Id="rId8" Type="http://schemas.openxmlformats.org/officeDocument/2006/relationships/hyperlink" Target="#&apos;13.4.26&apos;!A1" TargetMode="External"/><Relationship Id="rId9" Type="http://schemas.openxmlformats.org/officeDocument/2006/relationships/hyperlink" Target="#&apos;13.4.26&apos;!A1" TargetMode="External"/><Relationship Id="rId10" Type="http://schemas.openxmlformats.org/officeDocument/2006/relationships/hyperlink" Target="#&apos;13.4.26&apos;!A1" TargetMode="External"/><Relationship Id="rId11" Type="http://schemas.openxmlformats.org/officeDocument/2006/relationships/hyperlink" Target="#&apos;13.4.26&apos;!A1" TargetMode="External"/><Relationship Id="rId12" Type="http://schemas.openxmlformats.org/officeDocument/2006/relationships/hyperlink" Target="#&apos;13.4.26&apos;!A1" TargetMode="External"/><Relationship Id="rId13" Type="http://schemas.openxmlformats.org/officeDocument/2006/relationships/hyperlink" Target="#&apos;13.4.26&apos;!A1" TargetMode="External"/><Relationship Id="rId14" Type="http://schemas.openxmlformats.org/officeDocument/2006/relationships/hyperlink" Target="#&apos;13.4.26&apos;!A1" TargetMode="External"/><Relationship Id="rId15" Type="http://schemas.openxmlformats.org/officeDocument/2006/relationships/hyperlink" Target="#&apos;13.4.26&apos;!A1" TargetMode="External"/><Relationship Id="rId16" Type="http://schemas.openxmlformats.org/officeDocument/2006/relationships/hyperlink" Target="#&apos;13.4.26&apos;!A1" TargetMode="External"/></Relationships>
</file>

<file path=xl/worksheets/_rels/sheet72.xml.rels><?xml version="1.0" encoding="UTF-8" standalone="yes"?><Relationships xmlns="http://schemas.openxmlformats.org/package/2006/relationships"><Relationship Id="rId1" Type="http://schemas.openxmlformats.org/officeDocument/2006/relationships/table" Target="../tables/table95.xml"/><Relationship Id="rId2" Type="http://schemas.openxmlformats.org/officeDocument/2006/relationships/hyperlink" Target="#&apos;13.4.27&apos;!A1" TargetMode="External"/><Relationship Id="rId3" Type="http://schemas.openxmlformats.org/officeDocument/2006/relationships/hyperlink" Target="#&apos;13.4.27&apos;!A1" TargetMode="External"/><Relationship Id="rId4" Type="http://schemas.openxmlformats.org/officeDocument/2006/relationships/hyperlink" Target="#&apos;13.4.27&apos;!A1" TargetMode="External"/><Relationship Id="rId5" Type="http://schemas.openxmlformats.org/officeDocument/2006/relationships/hyperlink" Target="#&apos;13.4.27&apos;!A1" TargetMode="External"/><Relationship Id="rId6" Type="http://schemas.openxmlformats.org/officeDocument/2006/relationships/hyperlink" Target="#&apos;13.4.27&apos;!A1" TargetMode="External"/><Relationship Id="rId7" Type="http://schemas.openxmlformats.org/officeDocument/2006/relationships/hyperlink" Target="#&apos;13.4.27&apos;!A1" TargetMode="External"/><Relationship Id="rId8" Type="http://schemas.openxmlformats.org/officeDocument/2006/relationships/hyperlink" Target="#&apos;13.4.27&apos;!A1" TargetMode="External"/><Relationship Id="rId9" Type="http://schemas.openxmlformats.org/officeDocument/2006/relationships/hyperlink" Target="#&apos;13.4.27&apos;!A1" TargetMode="External"/><Relationship Id="rId10" Type="http://schemas.openxmlformats.org/officeDocument/2006/relationships/hyperlink" Target="#&apos;13.4.27&apos;!A1" TargetMode="External"/><Relationship Id="rId11" Type="http://schemas.openxmlformats.org/officeDocument/2006/relationships/hyperlink" Target="#&apos;13.4.27&apos;!A1" TargetMode="External"/><Relationship Id="rId12" Type="http://schemas.openxmlformats.org/officeDocument/2006/relationships/hyperlink" Target="#&apos;13.4.27&apos;!A1" TargetMode="External"/><Relationship Id="rId13" Type="http://schemas.openxmlformats.org/officeDocument/2006/relationships/hyperlink" Target="#&apos;13.4.27&apos;!A1" TargetMode="External"/><Relationship Id="rId14" Type="http://schemas.openxmlformats.org/officeDocument/2006/relationships/hyperlink" Target="#&apos;13.4.27&apos;!A1" TargetMode="External"/><Relationship Id="rId15" Type="http://schemas.openxmlformats.org/officeDocument/2006/relationships/hyperlink" Target="#&apos;13.4.27&apos;!A1" TargetMode="External"/><Relationship Id="rId16" Type="http://schemas.openxmlformats.org/officeDocument/2006/relationships/hyperlink" Target="#&apos;13.4.27&apos;!A1" TargetMode="External"/></Relationships>
</file>

<file path=xl/worksheets/_rels/sheet73.xml.rels><?xml version="1.0" encoding="UTF-8" standalone="yes"?><Relationships xmlns="http://schemas.openxmlformats.org/package/2006/relationships"><Relationship Id="rId1" Type="http://schemas.openxmlformats.org/officeDocument/2006/relationships/table" Target="../tables/table96.xml"/><Relationship Id="rId2" Type="http://schemas.openxmlformats.org/officeDocument/2006/relationships/hyperlink" Target="#&apos;13.4.28&apos;!A1" TargetMode="External"/><Relationship Id="rId3" Type="http://schemas.openxmlformats.org/officeDocument/2006/relationships/hyperlink" Target="#&apos;13.4.28&apos;!A1" TargetMode="External"/><Relationship Id="rId4" Type="http://schemas.openxmlformats.org/officeDocument/2006/relationships/hyperlink" Target="#&apos;13.4.28&apos;!A1" TargetMode="External"/><Relationship Id="rId5" Type="http://schemas.openxmlformats.org/officeDocument/2006/relationships/hyperlink" Target="#&apos;13.4.28&apos;!A1" TargetMode="External"/><Relationship Id="rId6" Type="http://schemas.openxmlformats.org/officeDocument/2006/relationships/hyperlink" Target="#&apos;13.4.28&apos;!A1" TargetMode="External"/><Relationship Id="rId7" Type="http://schemas.openxmlformats.org/officeDocument/2006/relationships/hyperlink" Target="#&apos;13.4.28&apos;!A1" TargetMode="External"/><Relationship Id="rId8" Type="http://schemas.openxmlformats.org/officeDocument/2006/relationships/hyperlink" Target="#&apos;13.4.28&apos;!A1" TargetMode="External"/><Relationship Id="rId9" Type="http://schemas.openxmlformats.org/officeDocument/2006/relationships/hyperlink" Target="#&apos;13.4.28&apos;!A1" TargetMode="External"/><Relationship Id="rId10" Type="http://schemas.openxmlformats.org/officeDocument/2006/relationships/hyperlink" Target="#&apos;13.4.28&apos;!A1" TargetMode="External"/><Relationship Id="rId11" Type="http://schemas.openxmlformats.org/officeDocument/2006/relationships/hyperlink" Target="#&apos;13.4.28&apos;!A1" TargetMode="External"/><Relationship Id="rId12" Type="http://schemas.openxmlformats.org/officeDocument/2006/relationships/hyperlink" Target="#&apos;13.4.28&apos;!A1" TargetMode="External"/><Relationship Id="rId13" Type="http://schemas.openxmlformats.org/officeDocument/2006/relationships/hyperlink" Target="#&apos;13.4.28&apos;!A1" TargetMode="External"/><Relationship Id="rId14" Type="http://schemas.openxmlformats.org/officeDocument/2006/relationships/hyperlink" Target="#&apos;13.4.28&apos;!A1" TargetMode="External"/><Relationship Id="rId15" Type="http://schemas.openxmlformats.org/officeDocument/2006/relationships/hyperlink" Target="#&apos;13.4.28&apos;!A1" TargetMode="External"/><Relationship Id="rId16" Type="http://schemas.openxmlformats.org/officeDocument/2006/relationships/hyperlink" Target="#&apos;13.4.28&apos;!A1" TargetMode="External"/></Relationships>
</file>

<file path=xl/worksheets/_rels/sheet74.xml.rels><?xml version="1.0" encoding="UTF-8" standalone="yes"?><Relationships xmlns="http://schemas.openxmlformats.org/package/2006/relationships"><Relationship Id="rId1" Type="http://schemas.openxmlformats.org/officeDocument/2006/relationships/table" Target="../tables/table97.xml"/><Relationship Id="rId2" Type="http://schemas.openxmlformats.org/officeDocument/2006/relationships/hyperlink" Target="#&apos;13.4.29&apos;!A1" TargetMode="External"/><Relationship Id="rId3" Type="http://schemas.openxmlformats.org/officeDocument/2006/relationships/hyperlink" Target="#&apos;13.4.29&apos;!A1" TargetMode="External"/><Relationship Id="rId4" Type="http://schemas.openxmlformats.org/officeDocument/2006/relationships/hyperlink" Target="#&apos;13.4.29&apos;!A1" TargetMode="External"/><Relationship Id="rId5" Type="http://schemas.openxmlformats.org/officeDocument/2006/relationships/hyperlink" Target="#&apos;13.4.29&apos;!A1" TargetMode="External"/><Relationship Id="rId6" Type="http://schemas.openxmlformats.org/officeDocument/2006/relationships/hyperlink" Target="#&apos;13.4.29&apos;!A1" TargetMode="External"/><Relationship Id="rId7" Type="http://schemas.openxmlformats.org/officeDocument/2006/relationships/hyperlink" Target="#&apos;13.4.29&apos;!A1" TargetMode="External"/><Relationship Id="rId8" Type="http://schemas.openxmlformats.org/officeDocument/2006/relationships/hyperlink" Target="#&apos;13.4.29&apos;!A1" TargetMode="External"/><Relationship Id="rId9" Type="http://schemas.openxmlformats.org/officeDocument/2006/relationships/hyperlink" Target="#&apos;13.4.29&apos;!A1" TargetMode="External"/><Relationship Id="rId10" Type="http://schemas.openxmlformats.org/officeDocument/2006/relationships/hyperlink" Target="#&apos;13.4.29&apos;!A1" TargetMode="External"/><Relationship Id="rId11" Type="http://schemas.openxmlformats.org/officeDocument/2006/relationships/hyperlink" Target="#&apos;13.4.29&apos;!A1" TargetMode="External"/><Relationship Id="rId12" Type="http://schemas.openxmlformats.org/officeDocument/2006/relationships/hyperlink" Target="#&apos;13.4.29&apos;!A1" TargetMode="External"/><Relationship Id="rId13" Type="http://schemas.openxmlformats.org/officeDocument/2006/relationships/hyperlink" Target="#&apos;13.4.29&apos;!A1" TargetMode="External"/><Relationship Id="rId14" Type="http://schemas.openxmlformats.org/officeDocument/2006/relationships/hyperlink" Target="#&apos;13.4.29&apos;!A1" TargetMode="External"/><Relationship Id="rId15" Type="http://schemas.openxmlformats.org/officeDocument/2006/relationships/hyperlink" Target="#&apos;13.4.29&apos;!A1" TargetMode="External"/><Relationship Id="rId16" Type="http://schemas.openxmlformats.org/officeDocument/2006/relationships/hyperlink" Target="#&apos;13.4.29&apos;!A1" TargetMode="External"/></Relationships>
</file>

<file path=xl/worksheets/_rels/sheet75.xml.rels><?xml version="1.0" encoding="UTF-8" standalone="yes"?><Relationships xmlns="http://schemas.openxmlformats.org/package/2006/relationships"><Relationship Id="rId1" Type="http://schemas.openxmlformats.org/officeDocument/2006/relationships/table" Target="../tables/table98.xml"/><Relationship Id="rId2" Type="http://schemas.openxmlformats.org/officeDocument/2006/relationships/hyperlink" Target="#&apos;13.4.30&apos;!A1" TargetMode="External"/><Relationship Id="rId3" Type="http://schemas.openxmlformats.org/officeDocument/2006/relationships/hyperlink" Target="#&apos;13.4.30&apos;!A1" TargetMode="External"/><Relationship Id="rId4" Type="http://schemas.openxmlformats.org/officeDocument/2006/relationships/hyperlink" Target="#&apos;13.4.30&apos;!A1" TargetMode="External"/><Relationship Id="rId5" Type="http://schemas.openxmlformats.org/officeDocument/2006/relationships/hyperlink" Target="#&apos;13.4.30&apos;!A1" TargetMode="External"/><Relationship Id="rId6" Type="http://schemas.openxmlformats.org/officeDocument/2006/relationships/hyperlink" Target="#&apos;13.4.30&apos;!A1" TargetMode="External"/><Relationship Id="rId7" Type="http://schemas.openxmlformats.org/officeDocument/2006/relationships/hyperlink" Target="#&apos;13.4.30&apos;!A1" TargetMode="External"/><Relationship Id="rId8" Type="http://schemas.openxmlformats.org/officeDocument/2006/relationships/hyperlink" Target="#&apos;13.4.30&apos;!A1" TargetMode="External"/><Relationship Id="rId9" Type="http://schemas.openxmlformats.org/officeDocument/2006/relationships/hyperlink" Target="#&apos;13.4.30&apos;!A1" TargetMode="External"/><Relationship Id="rId10" Type="http://schemas.openxmlformats.org/officeDocument/2006/relationships/hyperlink" Target="#&apos;13.4.30&apos;!A1" TargetMode="External"/><Relationship Id="rId11" Type="http://schemas.openxmlformats.org/officeDocument/2006/relationships/hyperlink" Target="#&apos;13.4.30&apos;!A1" TargetMode="External"/><Relationship Id="rId12" Type="http://schemas.openxmlformats.org/officeDocument/2006/relationships/hyperlink" Target="#&apos;13.4.30&apos;!A1" TargetMode="External"/><Relationship Id="rId13" Type="http://schemas.openxmlformats.org/officeDocument/2006/relationships/hyperlink" Target="#&apos;13.4.30&apos;!A1" TargetMode="External"/><Relationship Id="rId14" Type="http://schemas.openxmlformats.org/officeDocument/2006/relationships/hyperlink" Target="#&apos;13.4.30&apos;!A1" TargetMode="External"/><Relationship Id="rId15" Type="http://schemas.openxmlformats.org/officeDocument/2006/relationships/hyperlink" Target="#&apos;13.4.30&apos;!A1" TargetMode="External"/><Relationship Id="rId16" Type="http://schemas.openxmlformats.org/officeDocument/2006/relationships/hyperlink" Target="#&apos;13.4.30&apos;!A1" TargetMode="External"/></Relationships>
</file>

<file path=xl/worksheets/_rels/sheet76.xml.rels><?xml version="1.0" encoding="UTF-8" standalone="yes"?><Relationships xmlns="http://schemas.openxmlformats.org/package/2006/relationships"><Relationship Id="rId1" Type="http://schemas.openxmlformats.org/officeDocument/2006/relationships/table" Target="../tables/table99.xml"/><Relationship Id="rId2" Type="http://schemas.openxmlformats.org/officeDocument/2006/relationships/hyperlink" Target="#&apos;13.4.31&apos;!A1" TargetMode="External"/><Relationship Id="rId3" Type="http://schemas.openxmlformats.org/officeDocument/2006/relationships/hyperlink" Target="#&apos;13.4.31&apos;!A1" TargetMode="External"/><Relationship Id="rId4" Type="http://schemas.openxmlformats.org/officeDocument/2006/relationships/hyperlink" Target="#&apos;13.4.31&apos;!A1" TargetMode="External"/><Relationship Id="rId5" Type="http://schemas.openxmlformats.org/officeDocument/2006/relationships/hyperlink" Target="#&apos;13.4.31&apos;!A1" TargetMode="External"/><Relationship Id="rId6" Type="http://schemas.openxmlformats.org/officeDocument/2006/relationships/hyperlink" Target="#&apos;13.4.31&apos;!A1" TargetMode="External"/><Relationship Id="rId7" Type="http://schemas.openxmlformats.org/officeDocument/2006/relationships/hyperlink" Target="#&apos;13.4.31&apos;!A1" TargetMode="External"/><Relationship Id="rId8" Type="http://schemas.openxmlformats.org/officeDocument/2006/relationships/hyperlink" Target="#&apos;13.4.31&apos;!A1" TargetMode="External"/><Relationship Id="rId9" Type="http://schemas.openxmlformats.org/officeDocument/2006/relationships/hyperlink" Target="#&apos;13.4.31&apos;!A1" TargetMode="External"/><Relationship Id="rId10" Type="http://schemas.openxmlformats.org/officeDocument/2006/relationships/hyperlink" Target="#&apos;13.4.31&apos;!A1" TargetMode="External"/><Relationship Id="rId11" Type="http://schemas.openxmlformats.org/officeDocument/2006/relationships/hyperlink" Target="#&apos;13.4.31&apos;!A1" TargetMode="External"/><Relationship Id="rId12" Type="http://schemas.openxmlformats.org/officeDocument/2006/relationships/hyperlink" Target="#&apos;13.4.31&apos;!A1" TargetMode="External"/><Relationship Id="rId13" Type="http://schemas.openxmlformats.org/officeDocument/2006/relationships/hyperlink" Target="#&apos;13.4.31&apos;!A1" TargetMode="External"/><Relationship Id="rId14" Type="http://schemas.openxmlformats.org/officeDocument/2006/relationships/hyperlink" Target="#&apos;13.4.31&apos;!A1" TargetMode="External"/><Relationship Id="rId15" Type="http://schemas.openxmlformats.org/officeDocument/2006/relationships/hyperlink" Target="#&apos;13.4.31&apos;!A1" TargetMode="External"/><Relationship Id="rId16" Type="http://schemas.openxmlformats.org/officeDocument/2006/relationships/hyperlink" Target="#&apos;13.4.31&apos;!A1" TargetMode="External"/></Relationships>
</file>

<file path=xl/worksheets/_rels/sheet77.xml.rels><?xml version="1.0" encoding="UTF-8" standalone="yes"?><Relationships xmlns="http://schemas.openxmlformats.org/package/2006/relationships"><Relationship Id="rId1" Type="http://schemas.openxmlformats.org/officeDocument/2006/relationships/table" Target="../tables/table100.xml"/><Relationship Id="rId2" Type="http://schemas.openxmlformats.org/officeDocument/2006/relationships/hyperlink" Target="#&apos;13.4.32&apos;!A1" TargetMode="External"/><Relationship Id="rId3" Type="http://schemas.openxmlformats.org/officeDocument/2006/relationships/hyperlink" Target="#&apos;13.4.32&apos;!A1" TargetMode="External"/><Relationship Id="rId4" Type="http://schemas.openxmlformats.org/officeDocument/2006/relationships/hyperlink" Target="#&apos;13.4.32&apos;!A1" TargetMode="External"/><Relationship Id="rId5" Type="http://schemas.openxmlformats.org/officeDocument/2006/relationships/hyperlink" Target="#&apos;13.4.32&apos;!A1" TargetMode="External"/><Relationship Id="rId6" Type="http://schemas.openxmlformats.org/officeDocument/2006/relationships/hyperlink" Target="#&apos;13.4.32&apos;!A1" TargetMode="External"/><Relationship Id="rId7" Type="http://schemas.openxmlformats.org/officeDocument/2006/relationships/hyperlink" Target="#&apos;13.4.32&apos;!A1" TargetMode="External"/><Relationship Id="rId8" Type="http://schemas.openxmlformats.org/officeDocument/2006/relationships/hyperlink" Target="#&apos;13.4.32&apos;!A1" TargetMode="External"/><Relationship Id="rId9" Type="http://schemas.openxmlformats.org/officeDocument/2006/relationships/hyperlink" Target="#&apos;13.4.32&apos;!A1" TargetMode="External"/><Relationship Id="rId10" Type="http://schemas.openxmlformats.org/officeDocument/2006/relationships/hyperlink" Target="#&apos;13.4.32&apos;!A1" TargetMode="External"/><Relationship Id="rId11" Type="http://schemas.openxmlformats.org/officeDocument/2006/relationships/hyperlink" Target="#&apos;13.4.32&apos;!A1" TargetMode="External"/><Relationship Id="rId12" Type="http://schemas.openxmlformats.org/officeDocument/2006/relationships/hyperlink" Target="#&apos;13.4.32&apos;!A1" TargetMode="External"/><Relationship Id="rId13" Type="http://schemas.openxmlformats.org/officeDocument/2006/relationships/hyperlink" Target="#&apos;13.4.32&apos;!A1" TargetMode="External"/><Relationship Id="rId14" Type="http://schemas.openxmlformats.org/officeDocument/2006/relationships/hyperlink" Target="#&apos;13.4.32&apos;!A1" TargetMode="External"/><Relationship Id="rId15" Type="http://schemas.openxmlformats.org/officeDocument/2006/relationships/hyperlink" Target="#&apos;13.4.32&apos;!A1" TargetMode="External"/><Relationship Id="rId16" Type="http://schemas.openxmlformats.org/officeDocument/2006/relationships/hyperlink" Target="#&apos;13.4.32&apos;!A1" TargetMode="External"/></Relationships>
</file>

<file path=xl/worksheets/_rels/sheet78.xml.rels><?xml version="1.0" encoding="UTF-8" standalone="yes"?><Relationships xmlns="http://schemas.openxmlformats.org/package/2006/relationships"><Relationship Id="rId1" Type="http://schemas.openxmlformats.org/officeDocument/2006/relationships/table" Target="../tables/table101.xml"/><Relationship Id="rId2" Type="http://schemas.openxmlformats.org/officeDocument/2006/relationships/hyperlink" Target="#&apos;13.4.33&apos;!A1" TargetMode="External"/><Relationship Id="rId3" Type="http://schemas.openxmlformats.org/officeDocument/2006/relationships/hyperlink" Target="#&apos;13.4.33&apos;!A1" TargetMode="External"/><Relationship Id="rId4" Type="http://schemas.openxmlformats.org/officeDocument/2006/relationships/hyperlink" Target="#&apos;13.4.33&apos;!A1" TargetMode="External"/><Relationship Id="rId5" Type="http://schemas.openxmlformats.org/officeDocument/2006/relationships/hyperlink" Target="#&apos;13.4.33&apos;!A1" TargetMode="External"/><Relationship Id="rId6" Type="http://schemas.openxmlformats.org/officeDocument/2006/relationships/hyperlink" Target="#&apos;13.4.33&apos;!A1" TargetMode="External"/><Relationship Id="rId7" Type="http://schemas.openxmlformats.org/officeDocument/2006/relationships/hyperlink" Target="#&apos;13.4.33&apos;!A1" TargetMode="External"/><Relationship Id="rId8" Type="http://schemas.openxmlformats.org/officeDocument/2006/relationships/hyperlink" Target="#&apos;13.4.33&apos;!A1" TargetMode="External"/><Relationship Id="rId9" Type="http://schemas.openxmlformats.org/officeDocument/2006/relationships/hyperlink" Target="#&apos;13.4.33&apos;!A1" TargetMode="External"/><Relationship Id="rId10" Type="http://schemas.openxmlformats.org/officeDocument/2006/relationships/hyperlink" Target="#&apos;13.4.33&apos;!A1" TargetMode="External"/><Relationship Id="rId11" Type="http://schemas.openxmlformats.org/officeDocument/2006/relationships/hyperlink" Target="#&apos;13.4.33&apos;!A1" TargetMode="External"/><Relationship Id="rId12" Type="http://schemas.openxmlformats.org/officeDocument/2006/relationships/hyperlink" Target="#&apos;13.4.33&apos;!A1" TargetMode="External"/><Relationship Id="rId13" Type="http://schemas.openxmlformats.org/officeDocument/2006/relationships/hyperlink" Target="#&apos;13.4.33&apos;!A1" TargetMode="External"/><Relationship Id="rId14" Type="http://schemas.openxmlformats.org/officeDocument/2006/relationships/hyperlink" Target="#&apos;13.4.33&apos;!A1" TargetMode="External"/><Relationship Id="rId15" Type="http://schemas.openxmlformats.org/officeDocument/2006/relationships/hyperlink" Target="#&apos;13.4.33&apos;!A1" TargetMode="External"/><Relationship Id="rId16" Type="http://schemas.openxmlformats.org/officeDocument/2006/relationships/hyperlink" Target="#&apos;13.4.33&apos;!A1" TargetMode="External"/></Relationships>
</file>

<file path=xl/worksheets/_rels/sheet79.xml.rels><?xml version="1.0" encoding="UTF-8" standalone="yes"?><Relationships xmlns="http://schemas.openxmlformats.org/package/2006/relationships"><Relationship Id="rId1" Type="http://schemas.openxmlformats.org/officeDocument/2006/relationships/table" Target="../tables/table102.xml"/><Relationship Id="rId2" Type="http://schemas.openxmlformats.org/officeDocument/2006/relationships/hyperlink" Target="#&apos;13.4.34&apos;!A1" TargetMode="External"/><Relationship Id="rId3" Type="http://schemas.openxmlformats.org/officeDocument/2006/relationships/hyperlink" Target="#&apos;13.4.34&apos;!A1" TargetMode="External"/><Relationship Id="rId4" Type="http://schemas.openxmlformats.org/officeDocument/2006/relationships/hyperlink" Target="#&apos;13.4.34&apos;!A1" TargetMode="External"/><Relationship Id="rId5" Type="http://schemas.openxmlformats.org/officeDocument/2006/relationships/hyperlink" Target="#&apos;13.4.34&apos;!A1" TargetMode="External"/><Relationship Id="rId6" Type="http://schemas.openxmlformats.org/officeDocument/2006/relationships/hyperlink" Target="#&apos;13.4.34&apos;!A1" TargetMode="External"/><Relationship Id="rId7" Type="http://schemas.openxmlformats.org/officeDocument/2006/relationships/hyperlink" Target="#&apos;13.4.34&apos;!A1" TargetMode="External"/><Relationship Id="rId8" Type="http://schemas.openxmlformats.org/officeDocument/2006/relationships/hyperlink" Target="#&apos;13.4.34&apos;!A1" TargetMode="External"/><Relationship Id="rId9" Type="http://schemas.openxmlformats.org/officeDocument/2006/relationships/hyperlink" Target="#&apos;13.4.34&apos;!A1" TargetMode="External"/><Relationship Id="rId10" Type="http://schemas.openxmlformats.org/officeDocument/2006/relationships/hyperlink" Target="#&apos;13.4.34&apos;!A1" TargetMode="External"/><Relationship Id="rId11" Type="http://schemas.openxmlformats.org/officeDocument/2006/relationships/hyperlink" Target="#&apos;13.4.34&apos;!A1" TargetMode="External"/><Relationship Id="rId12" Type="http://schemas.openxmlformats.org/officeDocument/2006/relationships/hyperlink" Target="#&apos;13.4.34&apos;!A1" TargetMode="External"/><Relationship Id="rId13" Type="http://schemas.openxmlformats.org/officeDocument/2006/relationships/hyperlink" Target="#&apos;13.4.34&apos;!A1" TargetMode="External"/><Relationship Id="rId14" Type="http://schemas.openxmlformats.org/officeDocument/2006/relationships/hyperlink" Target="#&apos;13.4.34&apos;!A1" TargetMode="External"/><Relationship Id="rId15" Type="http://schemas.openxmlformats.org/officeDocument/2006/relationships/hyperlink" Target="#&apos;13.4.34&apos;!A1" TargetMode="External"/><Relationship Id="rId16" Type="http://schemas.openxmlformats.org/officeDocument/2006/relationships/hyperlink" Target="#&apos;13.4.34&apos;!A1" TargetMode="External"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6E&apos;!A1" TargetMode="External"/><Relationship Id="rId4" Type="http://schemas.openxmlformats.org/officeDocument/2006/relationships/hyperlink" Target="#&apos;13.4.6E&apos;!A1" TargetMode="External"/></Relationships>
</file>

<file path=xl/worksheets/_rels/sheet80.xml.rels><?xml version="1.0" encoding="UTF-8" standalone="yes"?><Relationships xmlns="http://schemas.openxmlformats.org/package/2006/relationships"><Relationship Id="rId1" Type="http://schemas.openxmlformats.org/officeDocument/2006/relationships/table" Target="../tables/table103.xml"/><Relationship Id="rId2" Type="http://schemas.openxmlformats.org/officeDocument/2006/relationships/hyperlink" Target="#&apos;13.4.35&apos;!A1" TargetMode="External"/><Relationship Id="rId3" Type="http://schemas.openxmlformats.org/officeDocument/2006/relationships/hyperlink" Target="#&apos;13.4.35&apos;!A1" TargetMode="External"/><Relationship Id="rId4" Type="http://schemas.openxmlformats.org/officeDocument/2006/relationships/hyperlink" Target="#&apos;13.4.35&apos;!A1" TargetMode="External"/><Relationship Id="rId5" Type="http://schemas.openxmlformats.org/officeDocument/2006/relationships/hyperlink" Target="#&apos;13.4.35&apos;!A1" TargetMode="External"/><Relationship Id="rId6" Type="http://schemas.openxmlformats.org/officeDocument/2006/relationships/hyperlink" Target="#&apos;13.4.35&apos;!A1" TargetMode="External"/><Relationship Id="rId7" Type="http://schemas.openxmlformats.org/officeDocument/2006/relationships/hyperlink" Target="#&apos;13.4.35&apos;!A1" TargetMode="External"/><Relationship Id="rId8" Type="http://schemas.openxmlformats.org/officeDocument/2006/relationships/hyperlink" Target="#&apos;13.4.35&apos;!A1" TargetMode="External"/><Relationship Id="rId9" Type="http://schemas.openxmlformats.org/officeDocument/2006/relationships/hyperlink" Target="#&apos;13.4.35&apos;!A1" TargetMode="External"/><Relationship Id="rId10" Type="http://schemas.openxmlformats.org/officeDocument/2006/relationships/hyperlink" Target="#&apos;13.4.35&apos;!A1" TargetMode="External"/><Relationship Id="rId11" Type="http://schemas.openxmlformats.org/officeDocument/2006/relationships/hyperlink" Target="#&apos;13.4.35&apos;!A1" TargetMode="External"/><Relationship Id="rId12" Type="http://schemas.openxmlformats.org/officeDocument/2006/relationships/hyperlink" Target="#&apos;13.4.35&apos;!A1" TargetMode="External"/><Relationship Id="rId13" Type="http://schemas.openxmlformats.org/officeDocument/2006/relationships/hyperlink" Target="#&apos;13.4.35&apos;!A1" TargetMode="External"/><Relationship Id="rId14" Type="http://schemas.openxmlformats.org/officeDocument/2006/relationships/hyperlink" Target="#&apos;13.4.35&apos;!A1" TargetMode="External"/><Relationship Id="rId15" Type="http://schemas.openxmlformats.org/officeDocument/2006/relationships/hyperlink" Target="#&apos;13.4.35&apos;!A1" TargetMode="External"/><Relationship Id="rId16" Type="http://schemas.openxmlformats.org/officeDocument/2006/relationships/hyperlink" Target="#&apos;13.4.35&apos;!A1" TargetMode="External"/></Relationships>
</file>

<file path=xl/worksheets/_rels/sheet81.xml.rels><?xml version="1.0" encoding="UTF-8" standalone="yes"?><Relationships xmlns="http://schemas.openxmlformats.org/package/2006/relationships"><Relationship Id="rId1" Type="http://schemas.openxmlformats.org/officeDocument/2006/relationships/table" Target="../tables/table104.xml"/><Relationship Id="rId2" Type="http://schemas.openxmlformats.org/officeDocument/2006/relationships/hyperlink" Target="#&apos;13.4.36&apos;!A1" TargetMode="External"/><Relationship Id="rId3" Type="http://schemas.openxmlformats.org/officeDocument/2006/relationships/hyperlink" Target="#&apos;13.4.36&apos;!A1" TargetMode="External"/><Relationship Id="rId4" Type="http://schemas.openxmlformats.org/officeDocument/2006/relationships/hyperlink" Target="#&apos;13.4.36&apos;!A1" TargetMode="External"/><Relationship Id="rId5" Type="http://schemas.openxmlformats.org/officeDocument/2006/relationships/hyperlink" Target="#&apos;13.4.36&apos;!A1" TargetMode="External"/><Relationship Id="rId6" Type="http://schemas.openxmlformats.org/officeDocument/2006/relationships/hyperlink" Target="#&apos;13.4.36&apos;!A1" TargetMode="External"/><Relationship Id="rId7" Type="http://schemas.openxmlformats.org/officeDocument/2006/relationships/hyperlink" Target="#&apos;13.4.36&apos;!A1" TargetMode="External"/><Relationship Id="rId8" Type="http://schemas.openxmlformats.org/officeDocument/2006/relationships/hyperlink" Target="#&apos;13.4.36&apos;!A1" TargetMode="External"/><Relationship Id="rId9" Type="http://schemas.openxmlformats.org/officeDocument/2006/relationships/hyperlink" Target="#&apos;13.4.36&apos;!A1" TargetMode="External"/><Relationship Id="rId10" Type="http://schemas.openxmlformats.org/officeDocument/2006/relationships/hyperlink" Target="#&apos;13.4.36&apos;!A1" TargetMode="External"/><Relationship Id="rId11" Type="http://schemas.openxmlformats.org/officeDocument/2006/relationships/hyperlink" Target="#&apos;13.4.36&apos;!A1" TargetMode="External"/><Relationship Id="rId12" Type="http://schemas.openxmlformats.org/officeDocument/2006/relationships/hyperlink" Target="#&apos;13.4.36&apos;!A1" TargetMode="External"/><Relationship Id="rId13" Type="http://schemas.openxmlformats.org/officeDocument/2006/relationships/hyperlink" Target="#&apos;13.4.36&apos;!A1" TargetMode="External"/><Relationship Id="rId14" Type="http://schemas.openxmlformats.org/officeDocument/2006/relationships/hyperlink" Target="#&apos;13.4.36&apos;!A1" TargetMode="External"/><Relationship Id="rId15" Type="http://schemas.openxmlformats.org/officeDocument/2006/relationships/hyperlink" Target="#&apos;13.4.36&apos;!A1" TargetMode="External"/><Relationship Id="rId16" Type="http://schemas.openxmlformats.org/officeDocument/2006/relationships/hyperlink" Target="#&apos;13.4.36&apos;!A1" TargetMode="External"/></Relationships>
</file>

<file path=xl/worksheets/_rels/sheet82.xml.rels><?xml version="1.0" encoding="UTF-8" standalone="yes"?><Relationships xmlns="http://schemas.openxmlformats.org/package/2006/relationships"><Relationship Id="rId1" Type="http://schemas.openxmlformats.org/officeDocument/2006/relationships/table" Target="../tables/table105.xml"/><Relationship Id="rId2" Type="http://schemas.openxmlformats.org/officeDocument/2006/relationships/hyperlink" Target="#&apos;13.4.37&apos;!A1" TargetMode="External"/><Relationship Id="rId3" Type="http://schemas.openxmlformats.org/officeDocument/2006/relationships/hyperlink" Target="#&apos;13.4.37&apos;!A1" TargetMode="External"/><Relationship Id="rId4" Type="http://schemas.openxmlformats.org/officeDocument/2006/relationships/hyperlink" Target="#&apos;13.4.37&apos;!A1" TargetMode="External"/><Relationship Id="rId5" Type="http://schemas.openxmlformats.org/officeDocument/2006/relationships/hyperlink" Target="#&apos;13.4.37&apos;!A1" TargetMode="External"/><Relationship Id="rId6" Type="http://schemas.openxmlformats.org/officeDocument/2006/relationships/hyperlink" Target="#&apos;13.4.37&apos;!A1" TargetMode="External"/><Relationship Id="rId7" Type="http://schemas.openxmlformats.org/officeDocument/2006/relationships/hyperlink" Target="#&apos;13.4.37&apos;!A1" TargetMode="External"/><Relationship Id="rId8" Type="http://schemas.openxmlformats.org/officeDocument/2006/relationships/hyperlink" Target="#&apos;13.4.37&apos;!A1" TargetMode="External"/><Relationship Id="rId9" Type="http://schemas.openxmlformats.org/officeDocument/2006/relationships/hyperlink" Target="#&apos;13.4.37&apos;!A1" TargetMode="External"/><Relationship Id="rId10" Type="http://schemas.openxmlformats.org/officeDocument/2006/relationships/hyperlink" Target="#&apos;13.4.37&apos;!A1" TargetMode="External"/><Relationship Id="rId11" Type="http://schemas.openxmlformats.org/officeDocument/2006/relationships/hyperlink" Target="#&apos;13.4.37&apos;!A1" TargetMode="External"/><Relationship Id="rId12" Type="http://schemas.openxmlformats.org/officeDocument/2006/relationships/hyperlink" Target="#&apos;13.4.37&apos;!A1" TargetMode="External"/><Relationship Id="rId13" Type="http://schemas.openxmlformats.org/officeDocument/2006/relationships/hyperlink" Target="#&apos;13.4.37&apos;!A1" TargetMode="External"/><Relationship Id="rId14" Type="http://schemas.openxmlformats.org/officeDocument/2006/relationships/hyperlink" Target="#&apos;13.4.37&apos;!A1" TargetMode="External"/><Relationship Id="rId15" Type="http://schemas.openxmlformats.org/officeDocument/2006/relationships/hyperlink" Target="#&apos;13.4.37&apos;!A1" TargetMode="External"/><Relationship Id="rId16" Type="http://schemas.openxmlformats.org/officeDocument/2006/relationships/hyperlink" Target="#&apos;13.4.37&apos;!A1" TargetMode="External"/></Relationships>
</file>

<file path=xl/worksheets/_rels/sheet83.xml.rels><?xml version="1.0" encoding="UTF-8" standalone="yes"?><Relationships xmlns="http://schemas.openxmlformats.org/package/2006/relationships"><Relationship Id="rId1" Type="http://schemas.openxmlformats.org/officeDocument/2006/relationships/table" Target="../tables/table106.xml"/><Relationship Id="rId2" Type="http://schemas.openxmlformats.org/officeDocument/2006/relationships/hyperlink" Target="#&apos;13.4.38&apos;!A1" TargetMode="External"/><Relationship Id="rId3" Type="http://schemas.openxmlformats.org/officeDocument/2006/relationships/hyperlink" Target="#&apos;13.4.38&apos;!A1" TargetMode="External"/><Relationship Id="rId4" Type="http://schemas.openxmlformats.org/officeDocument/2006/relationships/hyperlink" Target="#&apos;13.4.38&apos;!A1" TargetMode="External"/><Relationship Id="rId5" Type="http://schemas.openxmlformats.org/officeDocument/2006/relationships/hyperlink" Target="#&apos;13.4.38&apos;!A1" TargetMode="External"/><Relationship Id="rId6" Type="http://schemas.openxmlformats.org/officeDocument/2006/relationships/hyperlink" Target="#&apos;13.4.38&apos;!A1" TargetMode="External"/><Relationship Id="rId7" Type="http://schemas.openxmlformats.org/officeDocument/2006/relationships/hyperlink" Target="#&apos;13.4.38&apos;!A1" TargetMode="External"/><Relationship Id="rId8" Type="http://schemas.openxmlformats.org/officeDocument/2006/relationships/hyperlink" Target="#&apos;13.4.38&apos;!A1" TargetMode="External"/><Relationship Id="rId9" Type="http://schemas.openxmlformats.org/officeDocument/2006/relationships/hyperlink" Target="#&apos;13.4.38&apos;!A1" TargetMode="External"/><Relationship Id="rId10" Type="http://schemas.openxmlformats.org/officeDocument/2006/relationships/hyperlink" Target="#&apos;13.4.38&apos;!A1" TargetMode="External"/><Relationship Id="rId11" Type="http://schemas.openxmlformats.org/officeDocument/2006/relationships/hyperlink" Target="#&apos;13.4.38&apos;!A1" TargetMode="External"/><Relationship Id="rId12" Type="http://schemas.openxmlformats.org/officeDocument/2006/relationships/hyperlink" Target="#&apos;13.4.38&apos;!A1" TargetMode="External"/><Relationship Id="rId13" Type="http://schemas.openxmlformats.org/officeDocument/2006/relationships/hyperlink" Target="#&apos;13.4.38&apos;!A1" TargetMode="External"/><Relationship Id="rId14" Type="http://schemas.openxmlformats.org/officeDocument/2006/relationships/hyperlink" Target="#&apos;13.4.38&apos;!A1" TargetMode="External"/><Relationship Id="rId15" Type="http://schemas.openxmlformats.org/officeDocument/2006/relationships/hyperlink" Target="#&apos;13.4.38&apos;!A1" TargetMode="External"/><Relationship Id="rId16" Type="http://schemas.openxmlformats.org/officeDocument/2006/relationships/hyperlink" Target="#&apos;13.4.38&apos;!A1" TargetMode="External"/></Relationships>
</file>

<file path=xl/worksheets/_rels/sheet84.xml.rels><?xml version="1.0" encoding="UTF-8" standalone="yes"?><Relationships xmlns="http://schemas.openxmlformats.org/package/2006/relationships"><Relationship Id="rId1" Type="http://schemas.openxmlformats.org/officeDocument/2006/relationships/table" Target="../tables/table107.xml"/><Relationship Id="rId2" Type="http://schemas.openxmlformats.org/officeDocument/2006/relationships/hyperlink" Target="#&apos;13.4.39&apos;!A1" TargetMode="External"/><Relationship Id="rId3" Type="http://schemas.openxmlformats.org/officeDocument/2006/relationships/hyperlink" Target="#&apos;13.4.39&apos;!A1" TargetMode="External"/><Relationship Id="rId4" Type="http://schemas.openxmlformats.org/officeDocument/2006/relationships/hyperlink" Target="#&apos;13.4.39&apos;!A1" TargetMode="External"/><Relationship Id="rId5" Type="http://schemas.openxmlformats.org/officeDocument/2006/relationships/hyperlink" Target="#&apos;13.4.39&apos;!A1" TargetMode="External"/><Relationship Id="rId6" Type="http://schemas.openxmlformats.org/officeDocument/2006/relationships/hyperlink" Target="#&apos;13.4.39&apos;!A1" TargetMode="External"/><Relationship Id="rId7" Type="http://schemas.openxmlformats.org/officeDocument/2006/relationships/hyperlink" Target="#&apos;13.4.39&apos;!A1" TargetMode="External"/><Relationship Id="rId8" Type="http://schemas.openxmlformats.org/officeDocument/2006/relationships/hyperlink" Target="#&apos;13.4.39&apos;!A1" TargetMode="External"/><Relationship Id="rId9" Type="http://schemas.openxmlformats.org/officeDocument/2006/relationships/hyperlink" Target="#&apos;13.4.39&apos;!A1" TargetMode="External"/><Relationship Id="rId10" Type="http://schemas.openxmlformats.org/officeDocument/2006/relationships/hyperlink" Target="#&apos;13.4.39&apos;!A1" TargetMode="External"/><Relationship Id="rId11" Type="http://schemas.openxmlformats.org/officeDocument/2006/relationships/hyperlink" Target="#&apos;13.4.39&apos;!A1" TargetMode="External"/><Relationship Id="rId12" Type="http://schemas.openxmlformats.org/officeDocument/2006/relationships/hyperlink" Target="#&apos;13.4.39&apos;!A1" TargetMode="External"/><Relationship Id="rId13" Type="http://schemas.openxmlformats.org/officeDocument/2006/relationships/hyperlink" Target="#&apos;13.4.39&apos;!A1" TargetMode="External"/><Relationship Id="rId14" Type="http://schemas.openxmlformats.org/officeDocument/2006/relationships/hyperlink" Target="#&apos;13.4.39&apos;!A1" TargetMode="External"/><Relationship Id="rId15" Type="http://schemas.openxmlformats.org/officeDocument/2006/relationships/hyperlink" Target="#&apos;13.4.39&apos;!A1" TargetMode="External"/><Relationship Id="rId16" Type="http://schemas.openxmlformats.org/officeDocument/2006/relationships/hyperlink" Target="#&apos;13.4.39&apos;!A1" TargetMode="External"/></Relationships>
</file>

<file path=xl/worksheets/_rels/sheet85.xml.rels><?xml version="1.0" encoding="UTF-8" standalone="yes"?><Relationships xmlns="http://schemas.openxmlformats.org/package/2006/relationships"><Relationship Id="rId1" Type="http://schemas.openxmlformats.org/officeDocument/2006/relationships/table" Target="../tables/table108.xml"/><Relationship Id="rId2" Type="http://schemas.openxmlformats.org/officeDocument/2006/relationships/hyperlink" Target="#&apos;13.4.40&apos;!A1" TargetMode="External"/><Relationship Id="rId3" Type="http://schemas.openxmlformats.org/officeDocument/2006/relationships/hyperlink" Target="#&apos;13.4.40&apos;!A1" TargetMode="External"/><Relationship Id="rId4" Type="http://schemas.openxmlformats.org/officeDocument/2006/relationships/hyperlink" Target="#&apos;13.4.40&apos;!A1" TargetMode="External"/><Relationship Id="rId5" Type="http://schemas.openxmlformats.org/officeDocument/2006/relationships/hyperlink" Target="#&apos;13.4.40&apos;!A1" TargetMode="External"/><Relationship Id="rId6" Type="http://schemas.openxmlformats.org/officeDocument/2006/relationships/hyperlink" Target="#&apos;13.4.40&apos;!A1" TargetMode="External"/><Relationship Id="rId7" Type="http://schemas.openxmlformats.org/officeDocument/2006/relationships/hyperlink" Target="#&apos;13.4.40&apos;!A1" TargetMode="External"/><Relationship Id="rId8" Type="http://schemas.openxmlformats.org/officeDocument/2006/relationships/hyperlink" Target="#&apos;13.4.40&apos;!A1" TargetMode="External"/><Relationship Id="rId9" Type="http://schemas.openxmlformats.org/officeDocument/2006/relationships/hyperlink" Target="#&apos;13.4.40&apos;!A1" TargetMode="External"/><Relationship Id="rId10" Type="http://schemas.openxmlformats.org/officeDocument/2006/relationships/hyperlink" Target="#&apos;13.4.40&apos;!A1" TargetMode="External"/><Relationship Id="rId11" Type="http://schemas.openxmlformats.org/officeDocument/2006/relationships/hyperlink" Target="#&apos;13.4.40&apos;!A1" TargetMode="External"/><Relationship Id="rId12" Type="http://schemas.openxmlformats.org/officeDocument/2006/relationships/hyperlink" Target="#&apos;13.4.40&apos;!A1" TargetMode="External"/><Relationship Id="rId13" Type="http://schemas.openxmlformats.org/officeDocument/2006/relationships/hyperlink" Target="#&apos;13.4.40&apos;!A1" TargetMode="External"/><Relationship Id="rId14" Type="http://schemas.openxmlformats.org/officeDocument/2006/relationships/hyperlink" Target="#&apos;13.4.40&apos;!A1" TargetMode="External"/><Relationship Id="rId15" Type="http://schemas.openxmlformats.org/officeDocument/2006/relationships/hyperlink" Target="#&apos;13.4.40&apos;!A1" TargetMode="External"/><Relationship Id="rId16" Type="http://schemas.openxmlformats.org/officeDocument/2006/relationships/hyperlink" Target="#&apos;13.4.40&apos;!A1" TargetMode="External"/></Relationships>
</file>

<file path=xl/worksheets/_rels/sheet86.xml.rels><?xml version="1.0" encoding="UTF-8" standalone="yes"?><Relationships xmlns="http://schemas.openxmlformats.org/package/2006/relationships"><Relationship Id="rId1" Type="http://schemas.openxmlformats.org/officeDocument/2006/relationships/table" Target="../tables/table109.xml"/><Relationship Id="rId2" Type="http://schemas.openxmlformats.org/officeDocument/2006/relationships/hyperlink" Target="#&apos;13.4.41&apos;!A1" TargetMode="External"/><Relationship Id="rId3" Type="http://schemas.openxmlformats.org/officeDocument/2006/relationships/hyperlink" Target="#&apos;13.4.41&apos;!A1" TargetMode="External"/><Relationship Id="rId4" Type="http://schemas.openxmlformats.org/officeDocument/2006/relationships/hyperlink" Target="#&apos;13.4.41&apos;!A1" TargetMode="External"/><Relationship Id="rId5" Type="http://schemas.openxmlformats.org/officeDocument/2006/relationships/hyperlink" Target="#&apos;13.4.41&apos;!A1" TargetMode="External"/><Relationship Id="rId6" Type="http://schemas.openxmlformats.org/officeDocument/2006/relationships/hyperlink" Target="#&apos;13.4.41&apos;!A1" TargetMode="External"/><Relationship Id="rId7" Type="http://schemas.openxmlformats.org/officeDocument/2006/relationships/hyperlink" Target="#&apos;13.4.41&apos;!A1" TargetMode="External"/><Relationship Id="rId8" Type="http://schemas.openxmlformats.org/officeDocument/2006/relationships/hyperlink" Target="#&apos;13.4.41&apos;!A1" TargetMode="External"/><Relationship Id="rId9" Type="http://schemas.openxmlformats.org/officeDocument/2006/relationships/hyperlink" Target="#&apos;13.4.41&apos;!A1" TargetMode="External"/><Relationship Id="rId10" Type="http://schemas.openxmlformats.org/officeDocument/2006/relationships/hyperlink" Target="#&apos;13.4.41&apos;!A1" TargetMode="External"/><Relationship Id="rId11" Type="http://schemas.openxmlformats.org/officeDocument/2006/relationships/hyperlink" Target="#&apos;13.4.41&apos;!A1" TargetMode="External"/><Relationship Id="rId12" Type="http://schemas.openxmlformats.org/officeDocument/2006/relationships/hyperlink" Target="#&apos;13.4.41&apos;!A1" TargetMode="External"/><Relationship Id="rId13" Type="http://schemas.openxmlformats.org/officeDocument/2006/relationships/hyperlink" Target="#&apos;13.4.41&apos;!A1" TargetMode="External"/><Relationship Id="rId14" Type="http://schemas.openxmlformats.org/officeDocument/2006/relationships/hyperlink" Target="#&apos;13.4.41&apos;!A1" TargetMode="External"/><Relationship Id="rId15" Type="http://schemas.openxmlformats.org/officeDocument/2006/relationships/hyperlink" Target="#&apos;13.4.41&apos;!A1" TargetMode="External"/><Relationship Id="rId16" Type="http://schemas.openxmlformats.org/officeDocument/2006/relationships/hyperlink" Target="#&apos;13.4.41&apos;!A1" TargetMode="External"/></Relationships>
</file>

<file path=xl/worksheets/_rels/sheet87.xml.rels><?xml version="1.0" encoding="UTF-8" standalone="yes"?><Relationships xmlns="http://schemas.openxmlformats.org/package/2006/relationships"><Relationship Id="rId1" Type="http://schemas.openxmlformats.org/officeDocument/2006/relationships/table" Target="../tables/table110.xml"/><Relationship Id="rId2" Type="http://schemas.openxmlformats.org/officeDocument/2006/relationships/hyperlink" Target="#&apos;13.4.42&apos;!A1" TargetMode="External"/><Relationship Id="rId3" Type="http://schemas.openxmlformats.org/officeDocument/2006/relationships/hyperlink" Target="#&apos;13.4.42&apos;!A1" TargetMode="External"/><Relationship Id="rId4" Type="http://schemas.openxmlformats.org/officeDocument/2006/relationships/hyperlink" Target="#&apos;13.4.42&apos;!A1" TargetMode="External"/><Relationship Id="rId5" Type="http://schemas.openxmlformats.org/officeDocument/2006/relationships/hyperlink" Target="#&apos;13.4.42&apos;!A1" TargetMode="External"/><Relationship Id="rId6" Type="http://schemas.openxmlformats.org/officeDocument/2006/relationships/hyperlink" Target="#&apos;13.4.42&apos;!A1" TargetMode="External"/><Relationship Id="rId7" Type="http://schemas.openxmlformats.org/officeDocument/2006/relationships/hyperlink" Target="#&apos;13.4.42&apos;!A1" TargetMode="External"/><Relationship Id="rId8" Type="http://schemas.openxmlformats.org/officeDocument/2006/relationships/hyperlink" Target="#&apos;13.4.42&apos;!A1" TargetMode="External"/><Relationship Id="rId9" Type="http://schemas.openxmlformats.org/officeDocument/2006/relationships/hyperlink" Target="#&apos;13.4.42&apos;!A1" TargetMode="External"/><Relationship Id="rId10" Type="http://schemas.openxmlformats.org/officeDocument/2006/relationships/hyperlink" Target="#&apos;13.4.42&apos;!A1" TargetMode="External"/><Relationship Id="rId11" Type="http://schemas.openxmlformats.org/officeDocument/2006/relationships/hyperlink" Target="#&apos;13.4.42&apos;!A1" TargetMode="External"/><Relationship Id="rId12" Type="http://schemas.openxmlformats.org/officeDocument/2006/relationships/hyperlink" Target="#&apos;13.4.42&apos;!A1" TargetMode="External"/><Relationship Id="rId13" Type="http://schemas.openxmlformats.org/officeDocument/2006/relationships/hyperlink" Target="#&apos;13.4.42&apos;!A1" TargetMode="External"/><Relationship Id="rId14" Type="http://schemas.openxmlformats.org/officeDocument/2006/relationships/hyperlink" Target="#&apos;13.4.42&apos;!A1" TargetMode="External"/><Relationship Id="rId15" Type="http://schemas.openxmlformats.org/officeDocument/2006/relationships/hyperlink" Target="#&apos;13.4.42&apos;!A1" TargetMode="External"/><Relationship Id="rId16" Type="http://schemas.openxmlformats.org/officeDocument/2006/relationships/hyperlink" Target="#&apos;13.4.42&apos;!A1" TargetMode="External"/></Relationships>
</file>

<file path=xl/worksheets/_rels/sheet88.xml.rels><?xml version="1.0" encoding="UTF-8" standalone="yes"?><Relationships xmlns="http://schemas.openxmlformats.org/package/2006/relationships"><Relationship Id="rId1" Type="http://schemas.openxmlformats.org/officeDocument/2006/relationships/table" Target="../tables/table111.xml"/><Relationship Id="rId2" Type="http://schemas.openxmlformats.org/officeDocument/2006/relationships/hyperlink" Target="#&apos;13.4.43&apos;!A1" TargetMode="External"/><Relationship Id="rId3" Type="http://schemas.openxmlformats.org/officeDocument/2006/relationships/hyperlink" Target="#&apos;13.4.43&apos;!A1" TargetMode="External"/><Relationship Id="rId4" Type="http://schemas.openxmlformats.org/officeDocument/2006/relationships/hyperlink" Target="#&apos;13.4.43&apos;!A1" TargetMode="External"/><Relationship Id="rId5" Type="http://schemas.openxmlformats.org/officeDocument/2006/relationships/hyperlink" Target="#&apos;13.4.43&apos;!A1" TargetMode="External"/><Relationship Id="rId6" Type="http://schemas.openxmlformats.org/officeDocument/2006/relationships/hyperlink" Target="#&apos;13.4.43&apos;!A1" TargetMode="External"/><Relationship Id="rId7" Type="http://schemas.openxmlformats.org/officeDocument/2006/relationships/hyperlink" Target="#&apos;13.4.43&apos;!A1" TargetMode="External"/><Relationship Id="rId8" Type="http://schemas.openxmlformats.org/officeDocument/2006/relationships/hyperlink" Target="#&apos;13.4.43&apos;!A1" TargetMode="External"/><Relationship Id="rId9" Type="http://schemas.openxmlformats.org/officeDocument/2006/relationships/hyperlink" Target="#&apos;13.4.43&apos;!A1" TargetMode="External"/><Relationship Id="rId10" Type="http://schemas.openxmlformats.org/officeDocument/2006/relationships/hyperlink" Target="#&apos;13.4.43&apos;!A1" TargetMode="External"/><Relationship Id="rId11" Type="http://schemas.openxmlformats.org/officeDocument/2006/relationships/hyperlink" Target="#&apos;13.4.43&apos;!A1" TargetMode="External"/><Relationship Id="rId12" Type="http://schemas.openxmlformats.org/officeDocument/2006/relationships/hyperlink" Target="#&apos;13.4.43&apos;!A1" TargetMode="External"/><Relationship Id="rId13" Type="http://schemas.openxmlformats.org/officeDocument/2006/relationships/hyperlink" Target="#&apos;13.4.43&apos;!A1" TargetMode="External"/><Relationship Id="rId14" Type="http://schemas.openxmlformats.org/officeDocument/2006/relationships/hyperlink" Target="#&apos;13.4.43&apos;!A1" TargetMode="External"/><Relationship Id="rId15" Type="http://schemas.openxmlformats.org/officeDocument/2006/relationships/hyperlink" Target="#&apos;13.4.43&apos;!A1" TargetMode="External"/><Relationship Id="rId16" Type="http://schemas.openxmlformats.org/officeDocument/2006/relationships/hyperlink" Target="#&apos;13.4.43&apos;!A1" TargetMode="Externa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7E&apos;!A1" TargetMode="External"/><Relationship Id="rId4" Type="http://schemas.openxmlformats.org/officeDocument/2006/relationships/hyperlink" Target="#&apos;13.4.7E&apos;!A1" TargetMode="Externa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I49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8" t="s">
        <v>0</v>
      </c>
      <c r="B1" s="8" t="s">
        <v>0</v>
      </c>
      <c r="C1" s="8" t="s">
        <v>0</v>
      </c>
      <c r="D1" s="8" t="s">
        <v>0</v>
      </c>
      <c r="E1" s="8" t="s">
        <v>0</v>
      </c>
      <c r="F1" s="8" t="s">
        <v>0</v>
      </c>
      <c r="G1" s="8" t="s">
        <v>0</v>
      </c>
      <c r="H1" s="8" t="s">
        <v>0</v>
      </c>
      <c r="I1" s="8" t="s">
        <v>0</v>
      </c>
    </row>
    <row r="2">
      <c r="A2" s="8" t="s">
        <v>0</v>
      </c>
      <c r="B2" s="8" t="s">
        <v>0</v>
      </c>
      <c r="C2" s="8" t="s">
        <v>0</v>
      </c>
      <c r="D2" s="8" t="s">
        <v>0</v>
      </c>
      <c r="E2" s="8" t="s">
        <v>0</v>
      </c>
      <c r="F2" s="8" t="s">
        <v>0</v>
      </c>
      <c r="G2" s="8" t="s">
        <v>0</v>
      </c>
      <c r="H2" s="8" t="s">
        <v>0</v>
      </c>
      <c r="I2" s="8" t="s">
        <v>0</v>
      </c>
    </row>
    <row r="4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</row>
    <row r="5">
      <c r="A5" s="10" t="s">
        <v>10</v>
      </c>
      <c r="B5" s="11"/>
      <c r="C5" s="11"/>
      <c r="D5" s="10" t="s">
        <v>11</v>
      </c>
      <c r="E5" s="11"/>
      <c r="F5" s="10">
        <v>1</v>
      </c>
      <c r="G5" s="11"/>
      <c r="H5" s="11"/>
      <c r="I5" s="10">
        <v>151630.69868715</v>
      </c>
    </row>
    <row r="6">
      <c r="A6" s="12" t="s">
        <v>12</v>
      </c>
      <c r="B6" s="12" t="s">
        <v>13</v>
      </c>
      <c r="C6" s="12" t="s">
        <v>14</v>
      </c>
      <c r="D6" s="12" t="s">
        <v>15</v>
      </c>
      <c r="E6" s="12" t="s">
        <v>16</v>
      </c>
      <c r="F6" s="13" t="s">
        <v>17</v>
      </c>
      <c r="G6" s="12">
        <v>441.44</v>
      </c>
      <c r="H6" s="12">
        <v>529.06584000000009</v>
      </c>
      <c r="I6" s="12">
        <v>19046.370240000004</v>
      </c>
    </row>
    <row r="7">
      <c r="A7" s="12" t="s">
        <v>18</v>
      </c>
      <c r="B7" s="12" t="s">
        <v>19</v>
      </c>
      <c r="C7" s="12" t="s">
        <v>14</v>
      </c>
      <c r="D7" s="12" t="s">
        <v>20</v>
      </c>
      <c r="E7" s="12" t="s">
        <v>16</v>
      </c>
      <c r="F7" s="13" t="s">
        <v>21</v>
      </c>
      <c r="G7" s="12">
        <v>82.74</v>
      </c>
      <c r="H7" s="12">
        <v>99.163890000000009</v>
      </c>
      <c r="I7" s="12">
        <v>594.98334</v>
      </c>
    </row>
    <row r="8">
      <c r="A8" s="12" t="s">
        <v>22</v>
      </c>
      <c r="B8" s="12" t="s">
        <v>23</v>
      </c>
      <c r="C8" s="12" t="s">
        <v>24</v>
      </c>
      <c r="D8" s="12" t="s">
        <v>25</v>
      </c>
      <c r="E8" s="12" t="s">
        <v>16</v>
      </c>
      <c r="F8" s="13" t="s">
        <v>26</v>
      </c>
      <c r="G8" s="12">
        <v>4975.49</v>
      </c>
      <c r="H8" s="12">
        <v>5963.1247650000005</v>
      </c>
      <c r="I8" s="12">
        <v>5963.1247650000005</v>
      </c>
    </row>
    <row r="9">
      <c r="A9" s="14" t="s">
        <v>27</v>
      </c>
      <c r="B9" s="14" t="s">
        <v>28</v>
      </c>
      <c r="C9" s="14" t="s">
        <v>24</v>
      </c>
      <c r="D9" s="14" t="s">
        <v>29</v>
      </c>
      <c r="E9" s="14" t="s">
        <v>16</v>
      </c>
      <c r="F9" s="15" t="s">
        <v>30</v>
      </c>
      <c r="G9" s="14">
        <v>4.5</v>
      </c>
      <c r="H9" s="14">
        <v>5.39325</v>
      </c>
      <c r="I9" s="14">
        <v>86.292</v>
      </c>
    </row>
    <row r="10">
      <c r="A10" s="12" t="s">
        <v>31</v>
      </c>
      <c r="B10" s="12" t="s">
        <v>32</v>
      </c>
      <c r="C10" s="12" t="s">
        <v>33</v>
      </c>
      <c r="D10" s="12" t="s">
        <v>34</v>
      </c>
      <c r="E10" s="12" t="s">
        <v>16</v>
      </c>
      <c r="F10" s="13" t="s">
        <v>26</v>
      </c>
      <c r="G10" s="12">
        <v>259.57</v>
      </c>
      <c r="H10" s="12">
        <v>311.094645</v>
      </c>
      <c r="I10" s="12">
        <v>311.094645</v>
      </c>
    </row>
    <row r="11">
      <c r="A11" s="12" t="s">
        <v>35</v>
      </c>
      <c r="B11" s="12" t="s">
        <v>36</v>
      </c>
      <c r="C11" s="12" t="s">
        <v>33</v>
      </c>
      <c r="D11" s="12" t="s">
        <v>37</v>
      </c>
      <c r="E11" s="12" t="s">
        <v>38</v>
      </c>
      <c r="F11" s="13" t="s">
        <v>39</v>
      </c>
      <c r="G11" s="12">
        <v>151.88</v>
      </c>
      <c r="H11" s="12">
        <v>182.02818000000002</v>
      </c>
      <c r="I11" s="12">
        <v>1920.3972990000004</v>
      </c>
    </row>
    <row r="12">
      <c r="A12" s="12" t="s">
        <v>40</v>
      </c>
      <c r="B12" s="12" t="s">
        <v>41</v>
      </c>
      <c r="C12" s="12" t="s">
        <v>24</v>
      </c>
      <c r="D12" s="12" t="s">
        <v>42</v>
      </c>
      <c r="E12" s="12" t="s">
        <v>16</v>
      </c>
      <c r="F12" s="13" t="s">
        <v>26</v>
      </c>
      <c r="G12" s="12">
        <v>25148.26</v>
      </c>
      <c r="H12" s="12">
        <v>30140.18961</v>
      </c>
      <c r="I12" s="12">
        <v>30140.18961</v>
      </c>
    </row>
    <row r="13">
      <c r="A13" s="12" t="s">
        <v>43</v>
      </c>
      <c r="B13" s="12" t="s">
        <v>44</v>
      </c>
      <c r="C13" s="12" t="s">
        <v>24</v>
      </c>
      <c r="D13" s="12" t="s">
        <v>45</v>
      </c>
      <c r="E13" s="12" t="s">
        <v>16</v>
      </c>
      <c r="F13" s="13" t="s">
        <v>26</v>
      </c>
      <c r="G13" s="12">
        <v>61.55</v>
      </c>
      <c r="H13" s="12">
        <v>73.767675</v>
      </c>
      <c r="I13" s="12">
        <v>73.767675</v>
      </c>
    </row>
    <row r="14">
      <c r="A14" s="12" t="s">
        <v>46</v>
      </c>
      <c r="B14" s="12" t="s">
        <v>47</v>
      </c>
      <c r="C14" s="12" t="s">
        <v>24</v>
      </c>
      <c r="D14" s="12" t="s">
        <v>48</v>
      </c>
      <c r="E14" s="12" t="s">
        <v>16</v>
      </c>
      <c r="F14" s="13" t="s">
        <v>49</v>
      </c>
      <c r="G14" s="12">
        <v>343.38</v>
      </c>
      <c r="H14" s="12">
        <v>411.54093000000006</v>
      </c>
      <c r="I14" s="12">
        <v>823.08186000000012</v>
      </c>
    </row>
    <row r="15">
      <c r="A15" s="12" t="s">
        <v>50</v>
      </c>
      <c r="B15" s="12" t="s">
        <v>51</v>
      </c>
      <c r="C15" s="12" t="s">
        <v>24</v>
      </c>
      <c r="D15" s="12" t="s">
        <v>52</v>
      </c>
      <c r="E15" s="12" t="s">
        <v>16</v>
      </c>
      <c r="F15" s="13" t="s">
        <v>53</v>
      </c>
      <c r="G15" s="12">
        <v>553.6</v>
      </c>
      <c r="H15" s="12">
        <v>663.48960000000011</v>
      </c>
      <c r="I15" s="12">
        <v>1990.4688000000003</v>
      </c>
    </row>
    <row r="16">
      <c r="A16" s="14" t="s">
        <v>54</v>
      </c>
      <c r="B16" s="14" t="s">
        <v>55</v>
      </c>
      <c r="C16" s="14" t="s">
        <v>24</v>
      </c>
      <c r="D16" s="14" t="s">
        <v>56</v>
      </c>
      <c r="E16" s="14" t="s">
        <v>16</v>
      </c>
      <c r="F16" s="15" t="s">
        <v>26</v>
      </c>
      <c r="G16" s="14">
        <v>91.16</v>
      </c>
      <c r="H16" s="14">
        <v>109.25526</v>
      </c>
      <c r="I16" s="14">
        <v>109.25526</v>
      </c>
    </row>
    <row r="17">
      <c r="A17" s="12" t="s">
        <v>57</v>
      </c>
      <c r="B17" s="12" t="s">
        <v>58</v>
      </c>
      <c r="C17" s="12" t="s">
        <v>33</v>
      </c>
      <c r="D17" s="12" t="s">
        <v>59</v>
      </c>
      <c r="E17" s="12" t="s">
        <v>38</v>
      </c>
      <c r="F17" s="13" t="s">
        <v>60</v>
      </c>
      <c r="G17" s="12">
        <v>116.11</v>
      </c>
      <c r="H17" s="12">
        <v>139.157835</v>
      </c>
      <c r="I17" s="12">
        <v>13217.2111683</v>
      </c>
    </row>
    <row r="18">
      <c r="A18" s="12" t="s">
        <v>61</v>
      </c>
      <c r="B18" s="12" t="s">
        <v>62</v>
      </c>
      <c r="C18" s="12" t="s">
        <v>14</v>
      </c>
      <c r="D18" s="12" t="s">
        <v>63</v>
      </c>
      <c r="E18" s="12" t="s">
        <v>16</v>
      </c>
      <c r="F18" s="13" t="s">
        <v>21</v>
      </c>
      <c r="G18" s="12">
        <v>7595.95</v>
      </c>
      <c r="H18" s="12">
        <v>9103.7460750000009</v>
      </c>
      <c r="I18" s="12">
        <v>54622.47645</v>
      </c>
    </row>
    <row r="19">
      <c r="A19" s="12" t="s">
        <v>64</v>
      </c>
      <c r="B19" s="12" t="s">
        <v>65</v>
      </c>
      <c r="C19" s="12" t="s">
        <v>24</v>
      </c>
      <c r="D19" s="12" t="s">
        <v>66</v>
      </c>
      <c r="E19" s="12" t="s">
        <v>16</v>
      </c>
      <c r="F19" s="13" t="s">
        <v>67</v>
      </c>
      <c r="G19" s="12">
        <v>37.02</v>
      </c>
      <c r="H19" s="12">
        <v>44.368470000000009</v>
      </c>
      <c r="I19" s="12">
        <v>2262.7919700000007</v>
      </c>
    </row>
    <row r="20">
      <c r="A20" s="12" t="s">
        <v>68</v>
      </c>
      <c r="B20" s="12" t="s">
        <v>69</v>
      </c>
      <c r="C20" s="12" t="s">
        <v>24</v>
      </c>
      <c r="D20" s="12" t="s">
        <v>70</v>
      </c>
      <c r="E20" s="12" t="s">
        <v>16</v>
      </c>
      <c r="F20" s="13" t="s">
        <v>26</v>
      </c>
      <c r="G20" s="12">
        <v>1230.41</v>
      </c>
      <c r="H20" s="12">
        <v>1474.6463850000002</v>
      </c>
      <c r="I20" s="12">
        <v>1474.6463850000002</v>
      </c>
    </row>
    <row r="21">
      <c r="A21" s="14" t="s">
        <v>71</v>
      </c>
      <c r="B21" s="14" t="s">
        <v>72</v>
      </c>
      <c r="C21" s="14" t="s">
        <v>33</v>
      </c>
      <c r="D21" s="14" t="s">
        <v>73</v>
      </c>
      <c r="E21" s="14" t="s">
        <v>16</v>
      </c>
      <c r="F21" s="15" t="s">
        <v>21</v>
      </c>
      <c r="G21" s="14">
        <v>369</v>
      </c>
      <c r="H21" s="14">
        <v>442.2465</v>
      </c>
      <c r="I21" s="14">
        <v>2653.4790000000003</v>
      </c>
    </row>
    <row r="22">
      <c r="A22" s="14" t="s">
        <v>74</v>
      </c>
      <c r="B22" s="14" t="s">
        <v>75</v>
      </c>
      <c r="C22" s="14" t="s">
        <v>33</v>
      </c>
      <c r="D22" s="14" t="s">
        <v>76</v>
      </c>
      <c r="E22" s="14" t="s">
        <v>16</v>
      </c>
      <c r="F22" s="15" t="s">
        <v>26</v>
      </c>
      <c r="G22" s="14">
        <v>229</v>
      </c>
      <c r="H22" s="14">
        <v>274.4565</v>
      </c>
      <c r="I22" s="14">
        <v>274.4565</v>
      </c>
    </row>
    <row r="23">
      <c r="A23" s="12" t="s">
        <v>77</v>
      </c>
      <c r="B23" s="12" t="s">
        <v>78</v>
      </c>
      <c r="C23" s="12" t="s">
        <v>33</v>
      </c>
      <c r="D23" s="12" t="s">
        <v>79</v>
      </c>
      <c r="E23" s="12" t="s">
        <v>16</v>
      </c>
      <c r="F23" s="13" t="s">
        <v>80</v>
      </c>
      <c r="G23" s="12">
        <v>52.82</v>
      </c>
      <c r="H23" s="12">
        <v>63.304770000000005</v>
      </c>
      <c r="I23" s="12">
        <v>759.65724</v>
      </c>
    </row>
    <row r="24">
      <c r="A24" s="12" t="s">
        <v>81</v>
      </c>
      <c r="B24" s="12" t="s">
        <v>82</v>
      </c>
      <c r="C24" s="12" t="s">
        <v>24</v>
      </c>
      <c r="D24" s="12" t="s">
        <v>83</v>
      </c>
      <c r="E24" s="12" t="s">
        <v>38</v>
      </c>
      <c r="F24" s="13" t="s">
        <v>84</v>
      </c>
      <c r="G24" s="12">
        <v>32.27</v>
      </c>
      <c r="H24" s="12">
        <v>38.675595000000008</v>
      </c>
      <c r="I24" s="12">
        <v>56.853124650000012</v>
      </c>
    </row>
    <row r="25">
      <c r="A25" s="12" t="s">
        <v>85</v>
      </c>
      <c r="B25" s="12" t="s">
        <v>86</v>
      </c>
      <c r="C25" s="12" t="s">
        <v>24</v>
      </c>
      <c r="D25" s="12" t="s">
        <v>87</v>
      </c>
      <c r="E25" s="12" t="s">
        <v>16</v>
      </c>
      <c r="F25" s="13" t="s">
        <v>88</v>
      </c>
      <c r="G25" s="12">
        <v>11.53</v>
      </c>
      <c r="H25" s="12">
        <v>13.818705000000001</v>
      </c>
      <c r="I25" s="12">
        <v>1713.51942</v>
      </c>
    </row>
    <row r="26">
      <c r="A26" s="12" t="s">
        <v>89</v>
      </c>
      <c r="B26" s="12" t="s">
        <v>90</v>
      </c>
      <c r="C26" s="12" t="s">
        <v>24</v>
      </c>
      <c r="D26" s="12" t="s">
        <v>91</v>
      </c>
      <c r="E26" s="12" t="s">
        <v>38</v>
      </c>
      <c r="F26" s="13" t="s">
        <v>92</v>
      </c>
      <c r="G26" s="12">
        <v>32.32</v>
      </c>
      <c r="H26" s="12">
        <v>38.73552</v>
      </c>
      <c r="I26" s="12">
        <v>3428.4808752000004</v>
      </c>
    </row>
    <row r="27">
      <c r="A27" s="14" t="s">
        <v>93</v>
      </c>
      <c r="B27" s="14" t="s">
        <v>94</v>
      </c>
      <c r="C27" s="14" t="s">
        <v>33</v>
      </c>
      <c r="D27" s="14" t="s">
        <v>95</v>
      </c>
      <c r="E27" s="14" t="s">
        <v>16</v>
      </c>
      <c r="F27" s="15" t="s">
        <v>49</v>
      </c>
      <c r="G27" s="14">
        <v>17.39</v>
      </c>
      <c r="H27" s="14">
        <v>20.841915000000004</v>
      </c>
      <c r="I27" s="14">
        <v>41.683830000000007</v>
      </c>
    </row>
    <row r="28">
      <c r="A28" s="14" t="s">
        <v>96</v>
      </c>
      <c r="B28" s="14" t="s">
        <v>97</v>
      </c>
      <c r="C28" s="14" t="s">
        <v>24</v>
      </c>
      <c r="D28" s="14" t="s">
        <v>98</v>
      </c>
      <c r="E28" s="14" t="s">
        <v>16</v>
      </c>
      <c r="F28" s="15" t="s">
        <v>26</v>
      </c>
      <c r="G28" s="14">
        <v>311.01</v>
      </c>
      <c r="H28" s="14">
        <v>372.74548500000003</v>
      </c>
      <c r="I28" s="14">
        <v>372.74548500000003</v>
      </c>
    </row>
    <row r="29">
      <c r="A29" s="14" t="s">
        <v>99</v>
      </c>
      <c r="B29" s="14" t="s">
        <v>100</v>
      </c>
      <c r="C29" s="14" t="s">
        <v>33</v>
      </c>
      <c r="D29" s="14" t="s">
        <v>101</v>
      </c>
      <c r="E29" s="14" t="s">
        <v>16</v>
      </c>
      <c r="F29" s="15" t="s">
        <v>49</v>
      </c>
      <c r="G29" s="14">
        <v>28.29</v>
      </c>
      <c r="H29" s="14">
        <v>33.905565</v>
      </c>
      <c r="I29" s="14">
        <v>67.81113</v>
      </c>
    </row>
    <row r="30">
      <c r="A30" s="12" t="s">
        <v>102</v>
      </c>
      <c r="B30" s="12" t="s">
        <v>103</v>
      </c>
      <c r="C30" s="12" t="s">
        <v>33</v>
      </c>
      <c r="D30" s="12" t="s">
        <v>104</v>
      </c>
      <c r="E30" s="12" t="s">
        <v>16</v>
      </c>
      <c r="F30" s="13" t="s">
        <v>26</v>
      </c>
      <c r="G30" s="12">
        <v>510.22</v>
      </c>
      <c r="H30" s="12">
        <v>611.49867000000006</v>
      </c>
      <c r="I30" s="12">
        <v>611.49867000000006</v>
      </c>
    </row>
    <row r="31">
      <c r="A31" s="14" t="s">
        <v>105</v>
      </c>
      <c r="B31" s="14" t="s">
        <v>106</v>
      </c>
      <c r="C31" s="14" t="s">
        <v>33</v>
      </c>
      <c r="D31" s="14" t="s">
        <v>107</v>
      </c>
      <c r="E31" s="14" t="s">
        <v>16</v>
      </c>
      <c r="F31" s="15" t="s">
        <v>49</v>
      </c>
      <c r="G31" s="14">
        <v>54.93</v>
      </c>
      <c r="H31" s="14">
        <v>65.833605</v>
      </c>
      <c r="I31" s="14">
        <v>131.66721</v>
      </c>
    </row>
    <row r="32">
      <c r="A32" s="14" t="s">
        <v>108</v>
      </c>
      <c r="B32" s="14" t="s">
        <v>109</v>
      </c>
      <c r="C32" s="14" t="s">
        <v>33</v>
      </c>
      <c r="D32" s="14" t="s">
        <v>110</v>
      </c>
      <c r="E32" s="14" t="s">
        <v>16</v>
      </c>
      <c r="F32" s="15" t="s">
        <v>111</v>
      </c>
      <c r="G32" s="14">
        <v>81.98</v>
      </c>
      <c r="H32" s="14">
        <v>98.25303000000001</v>
      </c>
      <c r="I32" s="14">
        <v>687.77121000000011</v>
      </c>
    </row>
    <row r="33">
      <c r="A33" s="14" t="s">
        <v>112</v>
      </c>
      <c r="B33" s="14" t="s">
        <v>113</v>
      </c>
      <c r="C33" s="14" t="s">
        <v>33</v>
      </c>
      <c r="D33" s="14" t="s">
        <v>114</v>
      </c>
      <c r="E33" s="14" t="s">
        <v>16</v>
      </c>
      <c r="F33" s="15" t="s">
        <v>53</v>
      </c>
      <c r="G33" s="14">
        <v>413.94</v>
      </c>
      <c r="H33" s="14">
        <v>496.10709</v>
      </c>
      <c r="I33" s="14">
        <v>1488.3212700000001</v>
      </c>
    </row>
    <row r="34">
      <c r="A34" s="14" t="s">
        <v>115</v>
      </c>
      <c r="B34" s="14" t="s">
        <v>116</v>
      </c>
      <c r="C34" s="14" t="s">
        <v>33</v>
      </c>
      <c r="D34" s="14" t="s">
        <v>117</v>
      </c>
      <c r="E34" s="14" t="s">
        <v>16</v>
      </c>
      <c r="F34" s="15" t="s">
        <v>118</v>
      </c>
      <c r="G34" s="14">
        <v>25.23</v>
      </c>
      <c r="H34" s="14">
        <v>30.238155000000003</v>
      </c>
      <c r="I34" s="14">
        <v>120.95262000000001</v>
      </c>
    </row>
    <row r="35">
      <c r="A35" s="14" t="s">
        <v>119</v>
      </c>
      <c r="B35" s="14" t="s">
        <v>120</v>
      </c>
      <c r="C35" s="14" t="s">
        <v>33</v>
      </c>
      <c r="D35" s="14" t="s">
        <v>121</v>
      </c>
      <c r="E35" s="14" t="s">
        <v>16</v>
      </c>
      <c r="F35" s="15" t="s">
        <v>118</v>
      </c>
      <c r="G35" s="14">
        <v>97.7</v>
      </c>
      <c r="H35" s="14">
        <v>117.09345000000002</v>
      </c>
      <c r="I35" s="14">
        <v>468.37380000000007</v>
      </c>
    </row>
    <row r="36">
      <c r="A36" s="14" t="s">
        <v>122</v>
      </c>
      <c r="B36" s="14" t="s">
        <v>123</v>
      </c>
      <c r="C36" s="14" t="s">
        <v>33</v>
      </c>
      <c r="D36" s="14" t="s">
        <v>124</v>
      </c>
      <c r="E36" s="14" t="s">
        <v>16</v>
      </c>
      <c r="F36" s="15" t="s">
        <v>125</v>
      </c>
      <c r="G36" s="14">
        <v>17.39</v>
      </c>
      <c r="H36" s="14">
        <v>20.841915000000004</v>
      </c>
      <c r="I36" s="14">
        <v>521.04787500000009</v>
      </c>
    </row>
    <row r="37">
      <c r="A37" s="12" t="s">
        <v>126</v>
      </c>
      <c r="B37" s="12" t="s">
        <v>127</v>
      </c>
      <c r="C37" s="12" t="s">
        <v>14</v>
      </c>
      <c r="D37" s="12" t="s">
        <v>128</v>
      </c>
      <c r="E37" s="12" t="s">
        <v>16</v>
      </c>
      <c r="F37" s="13" t="s">
        <v>26</v>
      </c>
      <c r="G37" s="12">
        <v>309.77</v>
      </c>
      <c r="H37" s="12">
        <v>371.259345</v>
      </c>
      <c r="I37" s="12">
        <v>371.259345</v>
      </c>
    </row>
    <row r="38">
      <c r="A38" s="14" t="s">
        <v>129</v>
      </c>
      <c r="B38" s="14" t="s">
        <v>130</v>
      </c>
      <c r="C38" s="14" t="s">
        <v>14</v>
      </c>
      <c r="D38" s="14" t="s">
        <v>131</v>
      </c>
      <c r="E38" s="14" t="s">
        <v>16</v>
      </c>
      <c r="F38" s="15" t="s">
        <v>49</v>
      </c>
      <c r="G38" s="14">
        <v>337.46</v>
      </c>
      <c r="H38" s="14">
        <v>404.44581</v>
      </c>
      <c r="I38" s="14">
        <v>808.89162</v>
      </c>
    </row>
    <row r="39">
      <c r="A39" s="14" t="s">
        <v>132</v>
      </c>
      <c r="B39" s="14" t="s">
        <v>133</v>
      </c>
      <c r="C39" s="14" t="s">
        <v>14</v>
      </c>
      <c r="D39" s="14" t="s">
        <v>134</v>
      </c>
      <c r="E39" s="14" t="s">
        <v>16</v>
      </c>
      <c r="F39" s="15" t="s">
        <v>26</v>
      </c>
      <c r="G39" s="14">
        <v>490.9</v>
      </c>
      <c r="H39" s="14">
        <v>588.34365</v>
      </c>
      <c r="I39" s="14">
        <v>588.34365</v>
      </c>
    </row>
    <row r="40">
      <c r="A40" s="12" t="s">
        <v>135</v>
      </c>
      <c r="B40" s="12" t="s">
        <v>136</v>
      </c>
      <c r="C40" s="12" t="s">
        <v>14</v>
      </c>
      <c r="D40" s="12" t="s">
        <v>137</v>
      </c>
      <c r="E40" s="12" t="s">
        <v>16</v>
      </c>
      <c r="F40" s="13" t="s">
        <v>21</v>
      </c>
      <c r="G40" s="12">
        <v>129.78</v>
      </c>
      <c r="H40" s="12">
        <v>155.54133000000002</v>
      </c>
      <c r="I40" s="12">
        <v>933.2479800000001</v>
      </c>
    </row>
    <row r="41">
      <c r="A41" s="14" t="s">
        <v>138</v>
      </c>
      <c r="B41" s="14" t="s">
        <v>139</v>
      </c>
      <c r="C41" s="14" t="s">
        <v>24</v>
      </c>
      <c r="D41" s="14" t="s">
        <v>140</v>
      </c>
      <c r="E41" s="14" t="s">
        <v>16</v>
      </c>
      <c r="F41" s="15" t="s">
        <v>26</v>
      </c>
      <c r="G41" s="14">
        <v>11.2</v>
      </c>
      <c r="H41" s="14">
        <v>13.423200000000001</v>
      </c>
      <c r="I41" s="14">
        <v>13.423200000000001</v>
      </c>
    </row>
    <row r="42">
      <c r="A42" s="14" t="s">
        <v>141</v>
      </c>
      <c r="B42" s="14" t="s">
        <v>142</v>
      </c>
      <c r="C42" s="14" t="s">
        <v>24</v>
      </c>
      <c r="D42" s="14" t="s">
        <v>143</v>
      </c>
      <c r="E42" s="14" t="s">
        <v>16</v>
      </c>
      <c r="F42" s="15" t="s">
        <v>26</v>
      </c>
      <c r="G42" s="14">
        <v>112.99</v>
      </c>
      <c r="H42" s="14">
        <v>135.418515</v>
      </c>
      <c r="I42" s="14">
        <v>135.418515</v>
      </c>
    </row>
    <row r="43">
      <c r="A43" s="12" t="s">
        <v>144</v>
      </c>
      <c r="B43" s="12" t="s">
        <v>145</v>
      </c>
      <c r="C43" s="12" t="s">
        <v>24</v>
      </c>
      <c r="D43" s="12" t="s">
        <v>146</v>
      </c>
      <c r="E43" s="12" t="s">
        <v>16</v>
      </c>
      <c r="F43" s="13" t="s">
        <v>21</v>
      </c>
      <c r="G43" s="12">
        <v>63.81</v>
      </c>
      <c r="H43" s="12">
        <v>76.476285</v>
      </c>
      <c r="I43" s="12">
        <v>458.85771</v>
      </c>
    </row>
    <row r="44">
      <c r="A44" s="14" t="s">
        <v>147</v>
      </c>
      <c r="B44" s="14" t="s">
        <v>148</v>
      </c>
      <c r="C44" s="14" t="s">
        <v>33</v>
      </c>
      <c r="D44" s="14" t="s">
        <v>149</v>
      </c>
      <c r="E44" s="14" t="s">
        <v>16</v>
      </c>
      <c r="F44" s="15" t="s">
        <v>49</v>
      </c>
      <c r="G44" s="14">
        <v>6.3</v>
      </c>
      <c r="H44" s="14">
        <v>7.55055</v>
      </c>
      <c r="I44" s="14">
        <v>15.1011</v>
      </c>
    </row>
    <row r="45">
      <c r="A45" s="14" t="s">
        <v>150</v>
      </c>
      <c r="B45" s="14" t="s">
        <v>151</v>
      </c>
      <c r="C45" s="14" t="s">
        <v>33</v>
      </c>
      <c r="D45" s="14" t="s">
        <v>152</v>
      </c>
      <c r="E45" s="14" t="s">
        <v>16</v>
      </c>
      <c r="F45" s="15" t="s">
        <v>80</v>
      </c>
      <c r="G45" s="14">
        <v>21.8</v>
      </c>
      <c r="H45" s="14">
        <v>26.1273</v>
      </c>
      <c r="I45" s="14">
        <v>313.5276</v>
      </c>
    </row>
    <row r="46">
      <c r="A46" s="14" t="s">
        <v>153</v>
      </c>
      <c r="B46" s="14" t="s">
        <v>154</v>
      </c>
      <c r="C46" s="14" t="s">
        <v>33</v>
      </c>
      <c r="D46" s="14" t="s">
        <v>155</v>
      </c>
      <c r="E46" s="14" t="s">
        <v>16</v>
      </c>
      <c r="F46" s="15" t="s">
        <v>118</v>
      </c>
      <c r="G46" s="14">
        <v>201.07</v>
      </c>
      <c r="H46" s="14">
        <v>240.98239500000003</v>
      </c>
      <c r="I46" s="14">
        <v>963.9295800000001</v>
      </c>
    </row>
    <row r="47">
      <c r="A47" s="14" t="s">
        <v>156</v>
      </c>
      <c r="B47" s="14" t="s">
        <v>157</v>
      </c>
      <c r="C47" s="14" t="s">
        <v>33</v>
      </c>
      <c r="D47" s="14" t="s">
        <v>158</v>
      </c>
      <c r="E47" s="14" t="s">
        <v>16</v>
      </c>
      <c r="F47" s="15" t="s">
        <v>118</v>
      </c>
      <c r="G47" s="14">
        <v>7.74</v>
      </c>
      <c r="H47" s="14">
        <v>9.276390000000001</v>
      </c>
      <c r="I47" s="14">
        <v>37.105560000000004</v>
      </c>
    </row>
    <row r="48">
      <c r="A48" s="14" t="s">
        <v>159</v>
      </c>
      <c r="B48" s="14" t="s">
        <v>160</v>
      </c>
      <c r="C48" s="14" t="s">
        <v>33</v>
      </c>
      <c r="D48" s="14" t="s">
        <v>161</v>
      </c>
      <c r="E48" s="14" t="s">
        <v>16</v>
      </c>
      <c r="F48" s="15" t="s">
        <v>162</v>
      </c>
      <c r="G48" s="14">
        <v>36.3</v>
      </c>
      <c r="H48" s="14">
        <v>43.50555</v>
      </c>
      <c r="I48" s="14">
        <v>957.1221</v>
      </c>
    </row>
    <row r="49">
      <c r="I49" s="7">
        <v>151630.69868715</v>
      </c>
    </row>
  </sheetData>
  <mergeCells>
    <mergeCell ref="A1:I2"/>
  </mergeCells>
  <hyperlinks>
    <hyperlink ref="A5" r:id="rId1"/>
    <hyperlink ref="A6" r:id="rId2"/>
    <hyperlink ref="F6" r:id="rId3"/>
    <hyperlink ref="A7" r:id="rId4"/>
    <hyperlink ref="F7" r:id="rId5"/>
    <hyperlink ref="A8" r:id="rId6"/>
    <hyperlink ref="F8" r:id="rId7"/>
    <hyperlink ref="A9" r:id="rId8"/>
    <hyperlink ref="F9" r:id="rId9"/>
    <hyperlink ref="A10" r:id="rId10"/>
    <hyperlink ref="F10" r:id="rId11"/>
    <hyperlink ref="A11" r:id="rId12"/>
    <hyperlink ref="F11" r:id="rId13"/>
    <hyperlink ref="A12" r:id="rId14"/>
    <hyperlink ref="F12" r:id="rId15"/>
    <hyperlink ref="A13" r:id="rId16"/>
    <hyperlink ref="F13" r:id="rId17"/>
    <hyperlink ref="A14" r:id="rId18"/>
    <hyperlink ref="F14" r:id="rId19"/>
    <hyperlink ref="A15" r:id="rId20"/>
    <hyperlink ref="F15" r:id="rId21"/>
    <hyperlink ref="A16" r:id="rId22"/>
    <hyperlink ref="F16" r:id="rId23"/>
    <hyperlink ref="A17" r:id="rId24"/>
    <hyperlink ref="F17" r:id="rId25"/>
    <hyperlink ref="A18" r:id="rId26"/>
    <hyperlink ref="F18" r:id="rId27"/>
    <hyperlink ref="A19" r:id="rId28"/>
    <hyperlink ref="F19" r:id="rId29"/>
    <hyperlink ref="A20" r:id="rId30"/>
    <hyperlink ref="F20" r:id="rId31"/>
    <hyperlink ref="A21" r:id="rId32"/>
    <hyperlink ref="F21" r:id="rId33"/>
    <hyperlink ref="A22" r:id="rId34"/>
    <hyperlink ref="F22" r:id="rId35"/>
    <hyperlink ref="A23" r:id="rId36"/>
    <hyperlink ref="F23" r:id="rId37"/>
    <hyperlink ref="A24" r:id="rId38"/>
    <hyperlink ref="F24" r:id="rId39"/>
    <hyperlink ref="A25" r:id="rId40"/>
    <hyperlink ref="F25" r:id="rId41"/>
    <hyperlink ref="A26" r:id="rId42"/>
    <hyperlink ref="F26" r:id="rId43"/>
    <hyperlink ref="A27" r:id="rId44"/>
    <hyperlink ref="F27" r:id="rId45"/>
    <hyperlink ref="A28" r:id="rId46"/>
    <hyperlink ref="F28" r:id="rId47"/>
    <hyperlink ref="A29" r:id="rId48"/>
    <hyperlink ref="F29" r:id="rId49"/>
    <hyperlink ref="A30" r:id="rId50"/>
    <hyperlink ref="F30" r:id="rId51"/>
    <hyperlink ref="A31" r:id="rId52"/>
    <hyperlink ref="F31" r:id="rId53"/>
    <hyperlink ref="A32" r:id="rId54"/>
    <hyperlink ref="F32" r:id="rId55"/>
    <hyperlink ref="A33" r:id="rId56"/>
    <hyperlink ref="F33" r:id="rId57"/>
    <hyperlink ref="A34" r:id="rId58"/>
    <hyperlink ref="F34" r:id="rId59"/>
    <hyperlink ref="A35" r:id="rId60"/>
    <hyperlink ref="F35" r:id="rId61"/>
    <hyperlink ref="A36" r:id="rId62"/>
    <hyperlink ref="F36" r:id="rId63"/>
    <hyperlink ref="A37" r:id="rId64"/>
    <hyperlink ref="F37" r:id="rId65"/>
    <hyperlink ref="A38" r:id="rId66"/>
    <hyperlink ref="F38" r:id="rId67"/>
    <hyperlink ref="A39" r:id="rId68"/>
    <hyperlink ref="F39" r:id="rId69"/>
    <hyperlink ref="A40" r:id="rId70"/>
    <hyperlink ref="F40" r:id="rId71"/>
    <hyperlink ref="A41" r:id="rId72"/>
    <hyperlink ref="F41" r:id="rId73"/>
    <hyperlink ref="A42" r:id="rId74"/>
    <hyperlink ref="F42" r:id="rId75"/>
    <hyperlink ref="A43" r:id="rId76"/>
    <hyperlink ref="F43" r:id="rId77"/>
    <hyperlink ref="A44" r:id="rId78"/>
    <hyperlink ref="F44" r:id="rId79"/>
    <hyperlink ref="A45" r:id="rId80"/>
    <hyperlink ref="F45" r:id="rId81"/>
    <hyperlink ref="A46" r:id="rId82"/>
    <hyperlink ref="F46" r:id="rId83"/>
    <hyperlink ref="A47" r:id="rId84"/>
    <hyperlink ref="F47" r:id="rId85"/>
    <hyperlink ref="A48" r:id="rId86"/>
    <hyperlink ref="F48" r:id="rId87"/>
  </hyperlinks>
  <headerFooter/>
</worksheet>
</file>

<file path=xl/worksheets/sheet10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43</v>
      </c>
      <c r="B2" s="12" t="s">
        <v>44</v>
      </c>
      <c r="C2" s="12" t="s">
        <v>24</v>
      </c>
      <c r="D2" s="12" t="s">
        <v>45</v>
      </c>
      <c r="E2" s="12" t="s">
        <v>16</v>
      </c>
      <c r="F2" s="12" t="s">
        <v>199</v>
      </c>
      <c r="G2" s="12">
        <v>61.55</v>
      </c>
      <c r="H2" s="12">
        <v>73.767675</v>
      </c>
      <c r="I2" s="12">
        <v>73.767675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2</v>
      </c>
      <c r="D8" s="19" t="s">
        <v>203</v>
      </c>
      <c r="E8" s="19">
        <v>2</v>
      </c>
    </row>
    <row r="9">
      <c r="A9" s="19" t="s">
        <v>170</v>
      </c>
      <c r="B9" s="19" t="s">
        <v>170</v>
      </c>
      <c r="C9" s="19">
        <f>SUBTOTAL(109,Criteria_Summary13.4.8[Elementos])</f>
      </c>
      <c r="D9" s="19" t="s">
        <v>170</v>
      </c>
      <c r="E9" s="19">
        <f>SUBTOTAL(109,Criteria_Summary13.4.8[Total])</f>
      </c>
    </row>
    <row r="10">
      <c r="A10" s="20" t="s">
        <v>204</v>
      </c>
      <c r="B10" s="20">
        <v>2</v>
      </c>
      <c r="C10" s="21"/>
      <c r="D10" s="21"/>
      <c r="E10" s="20">
        <v>1</v>
      </c>
    </row>
    <row r="13">
      <c r="A13" s="20" t="s">
        <v>203</v>
      </c>
      <c r="B13" s="20" t="s">
        <v>203</v>
      </c>
      <c r="C13" s="20" t="s">
        <v>203</v>
      </c>
      <c r="D13" s="20" t="s">
        <v>203</v>
      </c>
      <c r="E13" s="20" t="s">
        <v>203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2</v>
      </c>
      <c r="C16" s="19" t="s">
        <v>205</v>
      </c>
      <c r="D16" s="19" t="s">
        <v>205</v>
      </c>
      <c r="E16" s="19">
        <v>2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220</v>
      </c>
      <c r="B24" s="19" t="s">
        <v>220</v>
      </c>
      <c r="C24" s="19" t="s">
        <v>220</v>
      </c>
      <c r="D24" s="19" t="s">
        <v>207</v>
      </c>
      <c r="E24" s="19" t="s">
        <v>178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1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46</v>
      </c>
      <c r="B2" s="12" t="s">
        <v>47</v>
      </c>
      <c r="C2" s="12" t="s">
        <v>24</v>
      </c>
      <c r="D2" s="12" t="s">
        <v>48</v>
      </c>
      <c r="E2" s="12" t="s">
        <v>16</v>
      </c>
      <c r="F2" s="12" t="s">
        <v>221</v>
      </c>
      <c r="G2" s="12">
        <v>343.38</v>
      </c>
      <c r="H2" s="12">
        <v>411.54093000000006</v>
      </c>
      <c r="I2" s="12">
        <v>823.08186000000012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4</v>
      </c>
      <c r="D8" s="19" t="s">
        <v>203</v>
      </c>
      <c r="E8" s="19">
        <v>4</v>
      </c>
    </row>
    <row r="9">
      <c r="A9" s="19" t="s">
        <v>170</v>
      </c>
      <c r="B9" s="19" t="s">
        <v>170</v>
      </c>
      <c r="C9" s="19">
        <f>SUBTOTAL(109,Criteria_Summary13.4.9[Elementos])</f>
      </c>
      <c r="D9" s="19" t="s">
        <v>170</v>
      </c>
      <c r="E9" s="19">
        <f>SUBTOTAL(109,Criteria_Summary13.4.9[Total])</f>
      </c>
    </row>
    <row r="10">
      <c r="A10" s="20" t="s">
        <v>204</v>
      </c>
      <c r="B10" s="20">
        <v>2</v>
      </c>
      <c r="C10" s="21"/>
      <c r="D10" s="21"/>
      <c r="E10" s="20">
        <v>2</v>
      </c>
    </row>
    <row r="13">
      <c r="A13" s="20" t="s">
        <v>203</v>
      </c>
      <c r="B13" s="20" t="s">
        <v>203</v>
      </c>
      <c r="C13" s="20" t="s">
        <v>203</v>
      </c>
      <c r="D13" s="20" t="s">
        <v>203</v>
      </c>
      <c r="E13" s="20" t="s">
        <v>203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4</v>
      </c>
      <c r="C16" s="19" t="s">
        <v>205</v>
      </c>
      <c r="D16" s="19" t="s">
        <v>205</v>
      </c>
      <c r="E16" s="19">
        <v>4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222</v>
      </c>
      <c r="B24" s="19" t="s">
        <v>222</v>
      </c>
      <c r="C24" s="19" t="s">
        <v>222</v>
      </c>
      <c r="D24" s="19" t="s">
        <v>223</v>
      </c>
      <c r="E24" s="19" t="s">
        <v>178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2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50</v>
      </c>
      <c r="B2" s="12" t="s">
        <v>51</v>
      </c>
      <c r="C2" s="12" t="s">
        <v>24</v>
      </c>
      <c r="D2" s="12" t="s">
        <v>52</v>
      </c>
      <c r="E2" s="12" t="s">
        <v>16</v>
      </c>
      <c r="F2" s="12" t="s">
        <v>224</v>
      </c>
      <c r="G2" s="12">
        <v>553.6</v>
      </c>
      <c r="H2" s="12">
        <v>663.48960000000011</v>
      </c>
      <c r="I2" s="12">
        <v>1990.4688000000003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6</v>
      </c>
      <c r="D8" s="19" t="s">
        <v>203</v>
      </c>
      <c r="E8" s="19">
        <v>6</v>
      </c>
    </row>
    <row r="9">
      <c r="A9" s="19" t="s">
        <v>170</v>
      </c>
      <c r="B9" s="19" t="s">
        <v>170</v>
      </c>
      <c r="C9" s="19">
        <f>SUBTOTAL(109,Criteria_Summary13.4.10[Elementos])</f>
      </c>
      <c r="D9" s="19" t="s">
        <v>170</v>
      </c>
      <c r="E9" s="19">
        <f>SUBTOTAL(109,Criteria_Summary13.4.10[Total])</f>
      </c>
    </row>
    <row r="10">
      <c r="A10" s="20" t="s">
        <v>204</v>
      </c>
      <c r="B10" s="20">
        <v>2</v>
      </c>
      <c r="C10" s="21"/>
      <c r="D10" s="21"/>
      <c r="E10" s="20">
        <v>3</v>
      </c>
    </row>
    <row r="13">
      <c r="A13" s="20" t="s">
        <v>203</v>
      </c>
      <c r="B13" s="20" t="s">
        <v>203</v>
      </c>
      <c r="C13" s="20" t="s">
        <v>203</v>
      </c>
      <c r="D13" s="20" t="s">
        <v>203</v>
      </c>
      <c r="E13" s="20" t="s">
        <v>203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6</v>
      </c>
      <c r="C16" s="19" t="s">
        <v>205</v>
      </c>
      <c r="D16" s="19" t="s">
        <v>205</v>
      </c>
      <c r="E16" s="19">
        <v>6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222</v>
      </c>
      <c r="B24" s="19" t="s">
        <v>222</v>
      </c>
      <c r="C24" s="19" t="s">
        <v>222</v>
      </c>
      <c r="D24" s="19" t="s">
        <v>225</v>
      </c>
      <c r="E24" s="19" t="s">
        <v>178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3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54</v>
      </c>
      <c r="B2" s="14" t="s">
        <v>55</v>
      </c>
      <c r="C2" s="14" t="s">
        <v>24</v>
      </c>
      <c r="D2" s="14" t="s">
        <v>56</v>
      </c>
      <c r="E2" s="14" t="s">
        <v>16</v>
      </c>
      <c r="F2" s="14" t="s">
        <v>199</v>
      </c>
      <c r="G2" s="14">
        <v>91.16</v>
      </c>
      <c r="H2" s="14">
        <v>109.25526</v>
      </c>
      <c r="I2" s="14">
        <v>109.25526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2</v>
      </c>
      <c r="D8" s="19" t="s">
        <v>203</v>
      </c>
      <c r="E8" s="19">
        <v>2</v>
      </c>
    </row>
    <row r="9">
      <c r="A9" s="19" t="s">
        <v>170</v>
      </c>
      <c r="B9" s="19" t="s">
        <v>170</v>
      </c>
      <c r="C9" s="19">
        <f>SUBTOTAL(109,Criteria_Summary13.4.11[Elementos])</f>
      </c>
      <c r="D9" s="19" t="s">
        <v>170</v>
      </c>
      <c r="E9" s="19">
        <f>SUBTOTAL(109,Criteria_Summary13.4.11[Total])</f>
      </c>
    </row>
    <row r="10">
      <c r="A10" s="20" t="s">
        <v>204</v>
      </c>
      <c r="B10" s="20">
        <v>2</v>
      </c>
      <c r="C10" s="21"/>
      <c r="D10" s="21"/>
      <c r="E10" s="20">
        <v>1</v>
      </c>
    </row>
    <row r="13">
      <c r="A13" s="20" t="s">
        <v>203</v>
      </c>
      <c r="B13" s="20" t="s">
        <v>203</v>
      </c>
      <c r="C13" s="20" t="s">
        <v>203</v>
      </c>
      <c r="D13" s="20" t="s">
        <v>203</v>
      </c>
      <c r="E13" s="20" t="s">
        <v>203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2</v>
      </c>
      <c r="C16" s="19" t="s">
        <v>205</v>
      </c>
      <c r="D16" s="19" t="s">
        <v>205</v>
      </c>
      <c r="E16" s="19">
        <v>2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226</v>
      </c>
      <c r="B24" s="19" t="s">
        <v>226</v>
      </c>
      <c r="C24" s="19" t="s">
        <v>226</v>
      </c>
      <c r="D24" s="19" t="s">
        <v>226</v>
      </c>
      <c r="E24" s="19" t="s">
        <v>178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57</v>
      </c>
      <c r="B2" s="12" t="s">
        <v>58</v>
      </c>
      <c r="C2" s="12" t="s">
        <v>33</v>
      </c>
      <c r="D2" s="12" t="s">
        <v>59</v>
      </c>
      <c r="E2" s="12" t="s">
        <v>38</v>
      </c>
      <c r="F2" s="12" t="s">
        <v>60</v>
      </c>
      <c r="G2" s="12">
        <v>116.11</v>
      </c>
      <c r="H2" s="12">
        <v>139.157835</v>
      </c>
      <c r="I2" s="12">
        <v>13217.2111683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42</v>
      </c>
      <c r="D8" s="19" t="s">
        <v>208</v>
      </c>
      <c r="E8" s="19">
        <v>94.983674986722463</v>
      </c>
    </row>
    <row r="9">
      <c r="A9" s="19" t="s">
        <v>170</v>
      </c>
      <c r="B9" s="19" t="s">
        <v>170</v>
      </c>
      <c r="C9" s="19">
        <f>SUBTOTAL(109,Criteria_Summary13.4.12[Elementos])</f>
      </c>
      <c r="D9" s="19" t="s">
        <v>170</v>
      </c>
      <c r="E9" s="19">
        <f>SUBTOTAL(109,Criteria_Summary13.4.12[Total])</f>
      </c>
    </row>
    <row r="10">
      <c r="A10" s="20" t="s">
        <v>171</v>
      </c>
      <c r="B10" s="20">
        <v>0</v>
      </c>
      <c r="C10" s="21"/>
      <c r="D10" s="21"/>
      <c r="E10" s="20">
        <v>94.98</v>
      </c>
    </row>
    <row r="13">
      <c r="A13" s="20" t="s">
        <v>208</v>
      </c>
      <c r="B13" s="20" t="s">
        <v>208</v>
      </c>
      <c r="C13" s="20" t="s">
        <v>208</v>
      </c>
      <c r="D13" s="20" t="s">
        <v>208</v>
      </c>
      <c r="E13" s="20" t="s">
        <v>208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42</v>
      </c>
      <c r="C16" s="19" t="s">
        <v>209</v>
      </c>
      <c r="D16" s="19" t="s">
        <v>209</v>
      </c>
      <c r="E16" s="19">
        <v>94.983674986722463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210</v>
      </c>
      <c r="B24" s="19" t="s">
        <v>210</v>
      </c>
      <c r="C24" s="19" t="s">
        <v>210</v>
      </c>
      <c r="D24" s="19" t="s">
        <v>211</v>
      </c>
      <c r="E24" s="19" t="s">
        <v>178</v>
      </c>
    </row>
    <row r="26">
      <c r="A26" s="24" t="s">
        <v>184</v>
      </c>
      <c r="B26" s="24" t="s">
        <v>184</v>
      </c>
      <c r="C26" s="24" t="s">
        <v>184</v>
      </c>
      <c r="D26" s="24" t="s">
        <v>184</v>
      </c>
      <c r="E26" s="24" t="s">
        <v>184</v>
      </c>
    </row>
    <row r="27">
      <c r="A27" s="23" t="s">
        <v>165</v>
      </c>
      <c r="B27" s="23" t="s">
        <v>185</v>
      </c>
      <c r="C27" s="23" t="s">
        <v>186</v>
      </c>
      <c r="D27" s="23" t="s">
        <v>187</v>
      </c>
      <c r="E27" s="23"/>
    </row>
    <row r="28">
      <c r="A28" s="19" t="s">
        <v>212</v>
      </c>
      <c r="B28" s="19" t="s">
        <v>188</v>
      </c>
      <c r="C28" s="19" t="s">
        <v>227</v>
      </c>
      <c r="D28" s="19" t="s">
        <v>214</v>
      </c>
      <c r="E28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61</v>
      </c>
      <c r="B2" s="12" t="s">
        <v>62</v>
      </c>
      <c r="C2" s="12" t="s">
        <v>14</v>
      </c>
      <c r="D2" s="12" t="s">
        <v>63</v>
      </c>
      <c r="E2" s="12" t="s">
        <v>16</v>
      </c>
      <c r="F2" s="12" t="s">
        <v>191</v>
      </c>
      <c r="G2" s="12">
        <v>7595.95</v>
      </c>
      <c r="H2" s="12">
        <v>9103.7460750000009</v>
      </c>
      <c r="I2" s="12">
        <v>54622.47645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6</v>
      </c>
      <c r="D8" s="19" t="s">
        <v>228</v>
      </c>
      <c r="E8" s="19">
        <v>6</v>
      </c>
    </row>
    <row r="9">
      <c r="A9" s="19" t="s">
        <v>170</v>
      </c>
      <c r="B9" s="19" t="s">
        <v>170</v>
      </c>
      <c r="C9" s="19">
        <f>SUBTOTAL(109,Criteria_Summary13.4.13[Elementos])</f>
      </c>
      <c r="D9" s="19" t="s">
        <v>170</v>
      </c>
      <c r="E9" s="19">
        <f>SUBTOTAL(109,Criteria_Summary13.4.13[Total])</f>
      </c>
    </row>
    <row r="10">
      <c r="A10" s="20" t="s">
        <v>171</v>
      </c>
      <c r="B10" s="20">
        <v>0</v>
      </c>
      <c r="C10" s="21"/>
      <c r="D10" s="21"/>
      <c r="E10" s="20">
        <v>6</v>
      </c>
    </row>
    <row r="13">
      <c r="A13" s="20" t="s">
        <v>228</v>
      </c>
      <c r="B13" s="20" t="s">
        <v>228</v>
      </c>
      <c r="C13" s="20" t="s">
        <v>228</v>
      </c>
      <c r="D13" s="20" t="s">
        <v>228</v>
      </c>
      <c r="E13" s="20" t="s">
        <v>228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6</v>
      </c>
      <c r="C16" s="19" t="s">
        <v>229</v>
      </c>
      <c r="D16" s="19" t="s">
        <v>229</v>
      </c>
      <c r="E16" s="19">
        <v>6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230</v>
      </c>
      <c r="B24" s="19" t="s">
        <v>230</v>
      </c>
      <c r="C24" s="19" t="s">
        <v>230</v>
      </c>
      <c r="D24" s="19" t="s">
        <v>231</v>
      </c>
      <c r="E24" s="19" t="s">
        <v>178</v>
      </c>
    </row>
    <row r="26">
      <c r="A26" s="24" t="s">
        <v>184</v>
      </c>
      <c r="B26" s="24" t="s">
        <v>184</v>
      </c>
      <c r="C26" s="24" t="s">
        <v>184</v>
      </c>
      <c r="D26" s="24" t="s">
        <v>184</v>
      </c>
      <c r="E26" s="24" t="s">
        <v>184</v>
      </c>
    </row>
    <row r="27">
      <c r="A27" s="23" t="s">
        <v>165</v>
      </c>
      <c r="B27" s="23" t="s">
        <v>185</v>
      </c>
      <c r="C27" s="23" t="s">
        <v>186</v>
      </c>
      <c r="D27" s="23" t="s">
        <v>187</v>
      </c>
      <c r="E27" s="23"/>
    </row>
    <row r="28">
      <c r="A28" s="19" t="s">
        <v>165</v>
      </c>
      <c r="B28" s="19" t="s">
        <v>188</v>
      </c>
      <c r="C28" s="19" t="s">
        <v>232</v>
      </c>
      <c r="D28" s="19" t="s">
        <v>4</v>
      </c>
      <c r="E28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6.xml><?xml version="1.0" encoding="utf-8"?>
<worksheet xmlns:r="http://schemas.openxmlformats.org/officeDocument/2006/relationships" xmlns="http://schemas.openxmlformats.org/spreadsheetml/2006/main">
  <sheetPr>
    <tabColor rgb="FFDFF0D8"/>
  </sheetPr>
  <dimension ref="A1:I6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64</v>
      </c>
      <c r="B2" s="12" t="s">
        <v>65</v>
      </c>
      <c r="C2" s="12" t="s">
        <v>24</v>
      </c>
      <c r="D2" s="12" t="s">
        <v>66</v>
      </c>
      <c r="E2" s="12" t="s">
        <v>16</v>
      </c>
      <c r="F2" s="12" t="s">
        <v>233</v>
      </c>
      <c r="G2" s="12">
        <v>37.02</v>
      </c>
      <c r="H2" s="12">
        <v>44.368470000000009</v>
      </c>
      <c r="I2" s="12">
        <v>2262.7919700000007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33</v>
      </c>
      <c r="D8" s="19" t="s">
        <v>234</v>
      </c>
      <c r="E8" s="19">
        <v>33</v>
      </c>
    </row>
    <row r="9">
      <c r="A9" s="19">
        <v>2</v>
      </c>
      <c r="B9" s="19" t="s">
        <v>168</v>
      </c>
      <c r="C9" s="19">
        <v>12</v>
      </c>
      <c r="D9" s="19" t="s">
        <v>234</v>
      </c>
      <c r="E9" s="19">
        <v>12</v>
      </c>
    </row>
    <row r="10">
      <c r="A10" s="19">
        <v>3</v>
      </c>
      <c r="B10" s="19" t="s">
        <v>168</v>
      </c>
      <c r="C10" s="19">
        <v>6</v>
      </c>
      <c r="D10" s="19" t="s">
        <v>234</v>
      </c>
      <c r="E10" s="19">
        <v>6</v>
      </c>
    </row>
    <row r="11">
      <c r="A11" s="19" t="s">
        <v>170</v>
      </c>
      <c r="B11" s="19" t="s">
        <v>170</v>
      </c>
      <c r="C11" s="19">
        <f>SUBTOTAL(109,Criteria_Summary13.4.14[Elementos])</f>
      </c>
      <c r="D11" s="19" t="s">
        <v>170</v>
      </c>
      <c r="E11" s="19">
        <f>SUBTOTAL(109,Criteria_Summary13.4.14[Total])</f>
      </c>
    </row>
    <row r="12">
      <c r="A12" s="20" t="s">
        <v>171</v>
      </c>
      <c r="B12" s="20">
        <v>0</v>
      </c>
      <c r="C12" s="21"/>
      <c r="D12" s="21"/>
      <c r="E12" s="20">
        <v>51</v>
      </c>
    </row>
    <row r="15">
      <c r="A15" s="20" t="s">
        <v>234</v>
      </c>
      <c r="B15" s="20" t="s">
        <v>234</v>
      </c>
      <c r="C15" s="20" t="s">
        <v>234</v>
      </c>
      <c r="D15" s="20" t="s">
        <v>234</v>
      </c>
      <c r="E15" s="20" t="s">
        <v>234</v>
      </c>
    </row>
    <row r="16">
      <c r="A16" s="22"/>
      <c r="B16" s="22"/>
      <c r="C16" s="22"/>
      <c r="D16" s="22"/>
      <c r="E16" s="22"/>
    </row>
    <row r="17">
      <c r="A17" s="23" t="s">
        <v>165</v>
      </c>
      <c r="B17" s="23" t="s">
        <v>166</v>
      </c>
      <c r="C17" s="23" t="s">
        <v>172</v>
      </c>
      <c r="D17" s="23" t="s">
        <v>172</v>
      </c>
      <c r="E17" s="23" t="s">
        <v>9</v>
      </c>
    </row>
    <row r="18">
      <c r="A18" s="19" t="s">
        <v>168</v>
      </c>
      <c r="B18" s="19">
        <v>33</v>
      </c>
      <c r="C18" s="19" t="s">
        <v>235</v>
      </c>
      <c r="D18" s="19" t="s">
        <v>235</v>
      </c>
      <c r="E18" s="19">
        <v>33</v>
      </c>
    </row>
    <row r="20">
      <c r="A20" s="24" t="s">
        <v>174</v>
      </c>
      <c r="B20" s="24" t="s">
        <v>174</v>
      </c>
      <c r="C20" s="24" t="s">
        <v>174</v>
      </c>
      <c r="D20" s="24" t="s">
        <v>174</v>
      </c>
      <c r="E20" s="24" t="s">
        <v>174</v>
      </c>
    </row>
    <row r="21">
      <c r="A21" s="23" t="s">
        <v>175</v>
      </c>
      <c r="B21" s="23" t="s">
        <v>175</v>
      </c>
      <c r="C21" s="23" t="s">
        <v>175</v>
      </c>
      <c r="D21" s="23" t="s">
        <v>176</v>
      </c>
      <c r="E21" s="23"/>
    </row>
    <row r="22">
      <c r="A22" s="19"/>
      <c r="B22" s="19"/>
      <c r="C22" s="19"/>
      <c r="D22" s="19" t="s">
        <v>177</v>
      </c>
      <c r="E22" s="19" t="s">
        <v>178</v>
      </c>
    </row>
    <row r="24">
      <c r="A24" s="24" t="s">
        <v>179</v>
      </c>
      <c r="B24" s="24" t="s">
        <v>179</v>
      </c>
      <c r="C24" s="24" t="s">
        <v>179</v>
      </c>
      <c r="D24" s="24" t="s">
        <v>179</v>
      </c>
      <c r="E24" s="24" t="s">
        <v>179</v>
      </c>
    </row>
    <row r="25">
      <c r="A25" s="23" t="s">
        <v>180</v>
      </c>
      <c r="B25" s="23"/>
      <c r="C25" s="23"/>
      <c r="D25" s="23" t="s">
        <v>165</v>
      </c>
      <c r="E25" s="23"/>
    </row>
    <row r="26">
      <c r="A26" s="19" t="s">
        <v>236</v>
      </c>
      <c r="B26" s="19" t="s">
        <v>236</v>
      </c>
      <c r="C26" s="19" t="s">
        <v>236</v>
      </c>
      <c r="D26" s="19" t="s">
        <v>236</v>
      </c>
      <c r="E26" s="19" t="s">
        <v>178</v>
      </c>
    </row>
    <row r="28">
      <c r="A28" s="24" t="s">
        <v>184</v>
      </c>
      <c r="B28" s="24" t="s">
        <v>184</v>
      </c>
      <c r="C28" s="24" t="s">
        <v>184</v>
      </c>
      <c r="D28" s="24" t="s">
        <v>184</v>
      </c>
      <c r="E28" s="24" t="s">
        <v>184</v>
      </c>
    </row>
    <row r="29">
      <c r="A29" s="23" t="s">
        <v>165</v>
      </c>
      <c r="B29" s="23" t="s">
        <v>185</v>
      </c>
      <c r="C29" s="23" t="s">
        <v>186</v>
      </c>
      <c r="D29" s="23" t="s">
        <v>187</v>
      </c>
      <c r="E29" s="23"/>
    </row>
    <row r="30">
      <c r="A30" s="19" t="s">
        <v>165</v>
      </c>
      <c r="B30" s="19" t="s">
        <v>188</v>
      </c>
      <c r="C30" s="19" t="s">
        <v>237</v>
      </c>
      <c r="D30" s="19" t="s">
        <v>4</v>
      </c>
      <c r="E30" s="19" t="s">
        <v>190</v>
      </c>
    </row>
    <row r="32">
      <c r="A32" s="20" t="s">
        <v>234</v>
      </c>
      <c r="B32" s="20" t="s">
        <v>234</v>
      </c>
      <c r="C32" s="20" t="s">
        <v>234</v>
      </c>
      <c r="D32" s="20" t="s">
        <v>234</v>
      </c>
      <c r="E32" s="20" t="s">
        <v>234</v>
      </c>
    </row>
    <row r="33">
      <c r="A33" s="22"/>
      <c r="B33" s="22"/>
      <c r="C33" s="22"/>
      <c r="D33" s="22"/>
      <c r="E33" s="22"/>
    </row>
    <row r="34">
      <c r="A34" s="23" t="s">
        <v>165</v>
      </c>
      <c r="B34" s="23" t="s">
        <v>166</v>
      </c>
      <c r="C34" s="23" t="s">
        <v>172</v>
      </c>
      <c r="D34" s="23" t="s">
        <v>172</v>
      </c>
      <c r="E34" s="23" t="s">
        <v>9</v>
      </c>
    </row>
    <row r="35">
      <c r="A35" s="19" t="s">
        <v>168</v>
      </c>
      <c r="B35" s="19">
        <v>12</v>
      </c>
      <c r="C35" s="19" t="s">
        <v>235</v>
      </c>
      <c r="D35" s="19" t="s">
        <v>235</v>
      </c>
      <c r="E35" s="19">
        <v>12</v>
      </c>
    </row>
    <row r="37">
      <c r="A37" s="24" t="s">
        <v>174</v>
      </c>
      <c r="B37" s="24" t="s">
        <v>174</v>
      </c>
      <c r="C37" s="24" t="s">
        <v>174</v>
      </c>
      <c r="D37" s="24" t="s">
        <v>174</v>
      </c>
      <c r="E37" s="24" t="s">
        <v>174</v>
      </c>
    </row>
    <row r="38">
      <c r="A38" s="23" t="s">
        <v>175</v>
      </c>
      <c r="B38" s="23" t="s">
        <v>175</v>
      </c>
      <c r="C38" s="23" t="s">
        <v>175</v>
      </c>
      <c r="D38" s="23" t="s">
        <v>176</v>
      </c>
      <c r="E38" s="23"/>
    </row>
    <row r="39">
      <c r="A39" s="19"/>
      <c r="B39" s="19"/>
      <c r="C39" s="19"/>
      <c r="D39" s="19" t="s">
        <v>177</v>
      </c>
      <c r="E39" s="19" t="s">
        <v>178</v>
      </c>
    </row>
    <row r="41">
      <c r="A41" s="24" t="s">
        <v>179</v>
      </c>
      <c r="B41" s="24" t="s">
        <v>179</v>
      </c>
      <c r="C41" s="24" t="s">
        <v>179</v>
      </c>
      <c r="D41" s="24" t="s">
        <v>179</v>
      </c>
      <c r="E41" s="24" t="s">
        <v>179</v>
      </c>
    </row>
    <row r="42">
      <c r="A42" s="23" t="s">
        <v>180</v>
      </c>
      <c r="B42" s="23"/>
      <c r="C42" s="23"/>
      <c r="D42" s="23" t="s">
        <v>165</v>
      </c>
      <c r="E42" s="23"/>
    </row>
    <row r="43">
      <c r="A43" s="19" t="s">
        <v>238</v>
      </c>
      <c r="B43" s="19" t="s">
        <v>238</v>
      </c>
      <c r="C43" s="19" t="s">
        <v>238</v>
      </c>
      <c r="D43" s="19" t="s">
        <v>238</v>
      </c>
      <c r="E43" s="19" t="s">
        <v>178</v>
      </c>
    </row>
    <row r="45">
      <c r="A45" s="24" t="s">
        <v>184</v>
      </c>
      <c r="B45" s="24" t="s">
        <v>184</v>
      </c>
      <c r="C45" s="24" t="s">
        <v>184</v>
      </c>
      <c r="D45" s="24" t="s">
        <v>184</v>
      </c>
      <c r="E45" s="24" t="s">
        <v>184</v>
      </c>
    </row>
    <row r="46">
      <c r="A46" s="23" t="s">
        <v>165</v>
      </c>
      <c r="B46" s="23" t="s">
        <v>185</v>
      </c>
      <c r="C46" s="23" t="s">
        <v>186</v>
      </c>
      <c r="D46" s="23" t="s">
        <v>187</v>
      </c>
      <c r="E46" s="23"/>
    </row>
    <row r="47">
      <c r="A47" s="19" t="s">
        <v>165</v>
      </c>
      <c r="B47" s="19" t="s">
        <v>188</v>
      </c>
      <c r="C47" s="19" t="s">
        <v>237</v>
      </c>
      <c r="D47" s="19" t="s">
        <v>4</v>
      </c>
      <c r="E47" s="19" t="s">
        <v>190</v>
      </c>
    </row>
    <row r="49">
      <c r="A49" s="20" t="s">
        <v>234</v>
      </c>
      <c r="B49" s="20" t="s">
        <v>234</v>
      </c>
      <c r="C49" s="20" t="s">
        <v>234</v>
      </c>
      <c r="D49" s="20" t="s">
        <v>234</v>
      </c>
      <c r="E49" s="20" t="s">
        <v>234</v>
      </c>
    </row>
    <row r="50">
      <c r="A50" s="22"/>
      <c r="B50" s="22"/>
      <c r="C50" s="22"/>
      <c r="D50" s="22"/>
      <c r="E50" s="22"/>
    </row>
    <row r="51">
      <c r="A51" s="23" t="s">
        <v>165</v>
      </c>
      <c r="B51" s="23" t="s">
        <v>166</v>
      </c>
      <c r="C51" s="23" t="s">
        <v>172</v>
      </c>
      <c r="D51" s="23" t="s">
        <v>172</v>
      </c>
      <c r="E51" s="23" t="s">
        <v>9</v>
      </c>
    </row>
    <row r="52">
      <c r="A52" s="19" t="s">
        <v>168</v>
      </c>
      <c r="B52" s="19">
        <v>6</v>
      </c>
      <c r="C52" s="19" t="s">
        <v>235</v>
      </c>
      <c r="D52" s="19" t="s">
        <v>235</v>
      </c>
      <c r="E52" s="19">
        <v>6</v>
      </c>
    </row>
    <row r="54">
      <c r="A54" s="24" t="s">
        <v>174</v>
      </c>
      <c r="B54" s="24" t="s">
        <v>174</v>
      </c>
      <c r="C54" s="24" t="s">
        <v>174</v>
      </c>
      <c r="D54" s="24" t="s">
        <v>174</v>
      </c>
      <c r="E54" s="24" t="s">
        <v>174</v>
      </c>
    </row>
    <row r="55">
      <c r="A55" s="23" t="s">
        <v>175</v>
      </c>
      <c r="B55" s="23" t="s">
        <v>175</v>
      </c>
      <c r="C55" s="23" t="s">
        <v>175</v>
      </c>
      <c r="D55" s="23" t="s">
        <v>176</v>
      </c>
      <c r="E55" s="23"/>
    </row>
    <row r="56">
      <c r="A56" s="19"/>
      <c r="B56" s="19"/>
      <c r="C56" s="19"/>
      <c r="D56" s="19" t="s">
        <v>177</v>
      </c>
      <c r="E56" s="19" t="s">
        <v>178</v>
      </c>
    </row>
    <row r="58">
      <c r="A58" s="24" t="s">
        <v>179</v>
      </c>
      <c r="B58" s="24" t="s">
        <v>179</v>
      </c>
      <c r="C58" s="24" t="s">
        <v>179</v>
      </c>
      <c r="D58" s="24" t="s">
        <v>179</v>
      </c>
      <c r="E58" s="24" t="s">
        <v>179</v>
      </c>
    </row>
    <row r="59">
      <c r="A59" s="23" t="s">
        <v>180</v>
      </c>
      <c r="B59" s="23"/>
      <c r="C59" s="23"/>
      <c r="D59" s="23" t="s">
        <v>165</v>
      </c>
      <c r="E59" s="23"/>
    </row>
    <row r="60">
      <c r="A60" s="19" t="s">
        <v>239</v>
      </c>
      <c r="B60" s="19" t="s">
        <v>239</v>
      </c>
      <c r="C60" s="19" t="s">
        <v>239</v>
      </c>
      <c r="D60" s="19" t="s">
        <v>240</v>
      </c>
      <c r="E60" s="19" t="s">
        <v>178</v>
      </c>
    </row>
    <row r="62">
      <c r="A62" s="24" t="s">
        <v>184</v>
      </c>
      <c r="B62" s="24" t="s">
        <v>184</v>
      </c>
      <c r="C62" s="24" t="s">
        <v>184</v>
      </c>
      <c r="D62" s="24" t="s">
        <v>184</v>
      </c>
      <c r="E62" s="24" t="s">
        <v>184</v>
      </c>
    </row>
    <row r="63">
      <c r="A63" s="23" t="s">
        <v>165</v>
      </c>
      <c r="B63" s="23" t="s">
        <v>185</v>
      </c>
      <c r="C63" s="23" t="s">
        <v>186</v>
      </c>
      <c r="D63" s="23" t="s">
        <v>187</v>
      </c>
      <c r="E63" s="23"/>
    </row>
    <row r="64">
      <c r="A64" s="19" t="s">
        <v>165</v>
      </c>
      <c r="B64" s="19" t="s">
        <v>188</v>
      </c>
      <c r="C64" s="19" t="s">
        <v>241</v>
      </c>
      <c r="D64" s="19" t="s">
        <v>4</v>
      </c>
      <c r="E64" s="19" t="s">
        <v>190</v>
      </c>
    </row>
  </sheetData>
  <mergeCells>
    <mergeCell ref="A5:E5"/>
    <mergeCell ref="A6:E6"/>
    <mergeCell ref="A15:E15"/>
    <mergeCell ref="A16:E16"/>
    <mergeCell ref="C17:D17"/>
    <mergeCell ref="C18:D18"/>
    <mergeCell ref="A20:E20"/>
    <mergeCell ref="A21:C21"/>
    <mergeCell ref="A24:E24"/>
    <mergeCell ref="A25"/>
    <mergeCell ref="A26:C26"/>
    <mergeCell ref="A28:E28"/>
    <mergeCell ref="A32:E32"/>
    <mergeCell ref="A33:E33"/>
    <mergeCell ref="C34:D34"/>
    <mergeCell ref="C35:D35"/>
    <mergeCell ref="A37:E37"/>
    <mergeCell ref="A38:C38"/>
    <mergeCell ref="A41:E41"/>
    <mergeCell ref="A42"/>
    <mergeCell ref="A43:C43"/>
    <mergeCell ref="A45:E45"/>
    <mergeCell ref="A49:E49"/>
    <mergeCell ref="A50:E50"/>
    <mergeCell ref="C51:D51"/>
    <mergeCell ref="C52:D52"/>
    <mergeCell ref="A54:E54"/>
    <mergeCell ref="A55:C55"/>
    <mergeCell ref="A58:E58"/>
    <mergeCell ref="A59"/>
    <mergeCell ref="A60:C60"/>
    <mergeCell ref="A62:E62"/>
  </mergeCells>
  <hyperlinks>
    <hyperlink ref="A2" r:id="rId2"/>
    <hyperlink ref="F2" r:id="rId3"/>
    <hyperlink ref="E12" r:id="rId4"/>
  </hyperlinks>
  <headerFooter/>
  <tableParts>
    <tablePart r:id="rId1"/>
  </tableParts>
</worksheet>
</file>

<file path=xl/worksheets/sheet17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68</v>
      </c>
      <c r="B2" s="12" t="s">
        <v>69</v>
      </c>
      <c r="C2" s="12" t="s">
        <v>24</v>
      </c>
      <c r="D2" s="12" t="s">
        <v>70</v>
      </c>
      <c r="E2" s="12" t="s">
        <v>16</v>
      </c>
      <c r="F2" s="12" t="s">
        <v>199</v>
      </c>
      <c r="G2" s="12">
        <v>1230.41</v>
      </c>
      <c r="H2" s="12">
        <v>1474.6463850000002</v>
      </c>
      <c r="I2" s="12">
        <v>1474.6463850000002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1</v>
      </c>
      <c r="D8" s="19" t="s">
        <v>228</v>
      </c>
      <c r="E8" s="19">
        <v>1</v>
      </c>
    </row>
    <row r="9">
      <c r="A9" s="19" t="s">
        <v>170</v>
      </c>
      <c r="B9" s="19" t="s">
        <v>170</v>
      </c>
      <c r="C9" s="19">
        <f>SUBTOTAL(109,Criteria_Summary13.4.15[Elementos])</f>
      </c>
      <c r="D9" s="19" t="s">
        <v>170</v>
      </c>
      <c r="E9" s="19">
        <f>SUBTOTAL(109,Criteria_Summary13.4.15[Total])</f>
      </c>
    </row>
    <row r="10">
      <c r="A10" s="20" t="s">
        <v>171</v>
      </c>
      <c r="B10" s="20">
        <v>0</v>
      </c>
      <c r="C10" s="21"/>
      <c r="D10" s="21"/>
      <c r="E10" s="20">
        <v>1</v>
      </c>
    </row>
    <row r="13">
      <c r="A13" s="20" t="s">
        <v>228</v>
      </c>
      <c r="B13" s="20" t="s">
        <v>228</v>
      </c>
      <c r="C13" s="20" t="s">
        <v>228</v>
      </c>
      <c r="D13" s="20" t="s">
        <v>228</v>
      </c>
      <c r="E13" s="20" t="s">
        <v>228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1</v>
      </c>
      <c r="C16" s="19" t="s">
        <v>229</v>
      </c>
      <c r="D16" s="19" t="s">
        <v>229</v>
      </c>
      <c r="E16" s="19">
        <v>1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242</v>
      </c>
      <c r="B24" s="19" t="s">
        <v>242</v>
      </c>
      <c r="C24" s="19" t="s">
        <v>242</v>
      </c>
      <c r="D24" s="19" t="s">
        <v>243</v>
      </c>
      <c r="E24" s="19" t="s">
        <v>178</v>
      </c>
    </row>
    <row r="26">
      <c r="A26" s="24" t="s">
        <v>184</v>
      </c>
      <c r="B26" s="24" t="s">
        <v>184</v>
      </c>
      <c r="C26" s="24" t="s">
        <v>184</v>
      </c>
      <c r="D26" s="24" t="s">
        <v>184</v>
      </c>
      <c r="E26" s="24" t="s">
        <v>184</v>
      </c>
    </row>
    <row r="27">
      <c r="A27" s="23" t="s">
        <v>165</v>
      </c>
      <c r="B27" s="23" t="s">
        <v>185</v>
      </c>
      <c r="C27" s="23" t="s">
        <v>186</v>
      </c>
      <c r="D27" s="23" t="s">
        <v>187</v>
      </c>
      <c r="E27" s="23"/>
    </row>
    <row r="28">
      <c r="A28" s="19" t="s">
        <v>165</v>
      </c>
      <c r="B28" s="19" t="s">
        <v>188</v>
      </c>
      <c r="C28" s="19" t="s">
        <v>244</v>
      </c>
      <c r="D28" s="19" t="s">
        <v>4</v>
      </c>
      <c r="E28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8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71</v>
      </c>
      <c r="B2" s="14" t="s">
        <v>72</v>
      </c>
      <c r="C2" s="14" t="s">
        <v>33</v>
      </c>
      <c r="D2" s="14" t="s">
        <v>73</v>
      </c>
      <c r="E2" s="14" t="s">
        <v>16</v>
      </c>
      <c r="F2" s="14" t="s">
        <v>191</v>
      </c>
      <c r="G2" s="14">
        <v>369</v>
      </c>
      <c r="H2" s="14">
        <v>442.2465</v>
      </c>
      <c r="I2" s="14">
        <v>2653.4790000000003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6</v>
      </c>
      <c r="D8" s="19" t="s">
        <v>228</v>
      </c>
      <c r="E8" s="19">
        <v>6</v>
      </c>
    </row>
    <row r="9">
      <c r="A9" s="19" t="s">
        <v>170</v>
      </c>
      <c r="B9" s="19" t="s">
        <v>170</v>
      </c>
      <c r="C9" s="19">
        <f>SUBTOTAL(109,Criteria_Summary13.4.16[Elementos])</f>
      </c>
      <c r="D9" s="19" t="s">
        <v>170</v>
      </c>
      <c r="E9" s="19">
        <f>SUBTOTAL(109,Criteria_Summary13.4.16[Total])</f>
      </c>
    </row>
    <row r="10">
      <c r="A10" s="20" t="s">
        <v>171</v>
      </c>
      <c r="B10" s="20">
        <v>0</v>
      </c>
      <c r="C10" s="21"/>
      <c r="D10" s="21"/>
      <c r="E10" s="20">
        <v>6</v>
      </c>
    </row>
    <row r="13">
      <c r="A13" s="20" t="s">
        <v>228</v>
      </c>
      <c r="B13" s="20" t="s">
        <v>228</v>
      </c>
      <c r="C13" s="20" t="s">
        <v>228</v>
      </c>
      <c r="D13" s="20" t="s">
        <v>228</v>
      </c>
      <c r="E13" s="20" t="s">
        <v>228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6</v>
      </c>
      <c r="C16" s="19" t="s">
        <v>229</v>
      </c>
      <c r="D16" s="19" t="s">
        <v>229</v>
      </c>
      <c r="E16" s="19">
        <v>6</v>
      </c>
    </row>
    <row r="18">
      <c r="A18" s="24" t="s">
        <v>179</v>
      </c>
      <c r="B18" s="24" t="s">
        <v>179</v>
      </c>
      <c r="C18" s="24" t="s">
        <v>179</v>
      </c>
      <c r="D18" s="24" t="s">
        <v>179</v>
      </c>
      <c r="E18" s="24" t="s">
        <v>179</v>
      </c>
    </row>
    <row r="19">
      <c r="A19" s="23" t="s">
        <v>180</v>
      </c>
      <c r="B19" s="23"/>
      <c r="C19" s="23"/>
      <c r="D19" s="23" t="s">
        <v>165</v>
      </c>
      <c r="E19" s="23"/>
    </row>
    <row r="20">
      <c r="A20" s="19" t="s">
        <v>230</v>
      </c>
      <c r="B20" s="19" t="s">
        <v>230</v>
      </c>
      <c r="C20" s="19" t="s">
        <v>230</v>
      </c>
      <c r="D20" s="19" t="s">
        <v>231</v>
      </c>
      <c r="E20" s="19" t="s">
        <v>178</v>
      </c>
    </row>
    <row r="22">
      <c r="A22" s="24" t="s">
        <v>184</v>
      </c>
      <c r="B22" s="24" t="s">
        <v>184</v>
      </c>
      <c r="C22" s="24" t="s">
        <v>184</v>
      </c>
      <c r="D22" s="24" t="s">
        <v>184</v>
      </c>
      <c r="E22" s="24" t="s">
        <v>184</v>
      </c>
    </row>
    <row r="23">
      <c r="A23" s="23" t="s">
        <v>165</v>
      </c>
      <c r="B23" s="23" t="s">
        <v>185</v>
      </c>
      <c r="C23" s="23" t="s">
        <v>186</v>
      </c>
      <c r="D23" s="23" t="s">
        <v>187</v>
      </c>
      <c r="E23" s="23"/>
    </row>
    <row r="24">
      <c r="A24" s="19" t="s">
        <v>165</v>
      </c>
      <c r="B24" s="19" t="s">
        <v>188</v>
      </c>
      <c r="C24" s="19" t="s">
        <v>232</v>
      </c>
      <c r="D24" s="19" t="s">
        <v>4</v>
      </c>
      <c r="E24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9.xml><?xml version="1.0" encoding="utf-8"?>
<worksheet xmlns:r="http://schemas.openxmlformats.org/officeDocument/2006/relationships" xmlns="http://schemas.openxmlformats.org/spreadsheetml/2006/main">
  <sheetPr>
    <tabColor rgb="FFFCF8E3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74</v>
      </c>
      <c r="B2" s="14" t="s">
        <v>75</v>
      </c>
      <c r="C2" s="14" t="s">
        <v>33</v>
      </c>
      <c r="D2" s="14" t="s">
        <v>76</v>
      </c>
      <c r="E2" s="14" t="s">
        <v>16</v>
      </c>
      <c r="F2" s="14" t="s">
        <v>199</v>
      </c>
      <c r="G2" s="14">
        <v>229</v>
      </c>
      <c r="H2" s="14">
        <v>274.4565</v>
      </c>
      <c r="I2" s="14">
        <v>274.4565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1</v>
      </c>
      <c r="D8" s="19" t="s">
        <v>203</v>
      </c>
      <c r="E8" s="19">
        <v>1</v>
      </c>
    </row>
    <row r="9">
      <c r="A9" s="19" t="s">
        <v>170</v>
      </c>
      <c r="B9" s="19" t="s">
        <v>170</v>
      </c>
      <c r="C9" s="19">
        <f>SUBTOTAL(109,Criteria_Summary13.4.17[Elementos])</f>
      </c>
      <c r="D9" s="19" t="s">
        <v>170</v>
      </c>
      <c r="E9" s="19">
        <f>SUBTOTAL(109,Criteria_Summary13.4.17[Total])</f>
      </c>
    </row>
    <row r="10">
      <c r="A10" s="20" t="s">
        <v>171</v>
      </c>
      <c r="B10" s="20">
        <v>0</v>
      </c>
      <c r="C10" s="21"/>
      <c r="D10" s="21"/>
      <c r="E10" s="20">
        <v>1</v>
      </c>
    </row>
    <row r="13">
      <c r="A13" s="20" t="s">
        <v>203</v>
      </c>
      <c r="B13" s="20" t="s">
        <v>203</v>
      </c>
      <c r="C13" s="20" t="s">
        <v>203</v>
      </c>
      <c r="D13" s="20" t="s">
        <v>203</v>
      </c>
      <c r="E13" s="20" t="s">
        <v>203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1</v>
      </c>
      <c r="C16" s="19" t="s">
        <v>205</v>
      </c>
      <c r="D16" s="19" t="s">
        <v>205</v>
      </c>
      <c r="E16" s="19">
        <v>1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206</v>
      </c>
      <c r="B24" s="19" t="s">
        <v>206</v>
      </c>
      <c r="C24" s="19" t="s">
        <v>206</v>
      </c>
      <c r="D24" s="19" t="s">
        <v>207</v>
      </c>
      <c r="E24" s="19" t="s">
        <v>178</v>
      </c>
    </row>
    <row r="26">
      <c r="A26" s="24" t="s">
        <v>184</v>
      </c>
      <c r="B26" s="24" t="s">
        <v>184</v>
      </c>
      <c r="C26" s="24" t="s">
        <v>184</v>
      </c>
      <c r="D26" s="24" t="s">
        <v>184</v>
      </c>
      <c r="E26" s="24" t="s">
        <v>184</v>
      </c>
    </row>
    <row r="27">
      <c r="A27" s="23" t="s">
        <v>165</v>
      </c>
      <c r="B27" s="23" t="s">
        <v>185</v>
      </c>
      <c r="C27" s="23" t="s">
        <v>186</v>
      </c>
      <c r="D27" s="23" t="s">
        <v>187</v>
      </c>
      <c r="E27" s="23"/>
    </row>
    <row r="28">
      <c r="A28" s="19" t="s">
        <v>165</v>
      </c>
      <c r="B28" s="19" t="s">
        <v>188</v>
      </c>
      <c r="C28" s="19" t="s">
        <v>245</v>
      </c>
      <c r="D28" s="19" t="s">
        <v>4</v>
      </c>
      <c r="E28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sheetPr>
    <tabColor rgb="FFD8ECF6"/>
  </sheetPr>
  <dimension ref="A1:I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0" t="s">
        <v>10</v>
      </c>
      <c r="B2" s="11"/>
      <c r="C2" s="11"/>
      <c r="D2" s="10" t="s">
        <v>11</v>
      </c>
      <c r="E2" s="11"/>
      <c r="F2" s="10">
        <v>1</v>
      </c>
      <c r="G2" s="11"/>
      <c r="H2" s="11"/>
      <c r="I2" s="10">
        <v>151630.69868715</v>
      </c>
    </row>
  </sheetData>
  <hyperlinks>
    <hyperlink ref="A2" r:id="rId1"/>
  </hyperlinks>
  <headerFooter/>
</worksheet>
</file>

<file path=xl/worksheets/sheet20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77</v>
      </c>
      <c r="B2" s="12" t="s">
        <v>78</v>
      </c>
      <c r="C2" s="12" t="s">
        <v>33</v>
      </c>
      <c r="D2" s="12" t="s">
        <v>79</v>
      </c>
      <c r="E2" s="12" t="s">
        <v>16</v>
      </c>
      <c r="F2" s="12" t="s">
        <v>246</v>
      </c>
      <c r="G2" s="12">
        <v>52.82</v>
      </c>
      <c r="H2" s="12">
        <v>63.304770000000005</v>
      </c>
      <c r="I2" s="12">
        <v>759.65724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12</v>
      </c>
      <c r="D8" s="19" t="s">
        <v>247</v>
      </c>
      <c r="E8" s="19">
        <v>12</v>
      </c>
    </row>
    <row r="9">
      <c r="A9" s="19" t="s">
        <v>170</v>
      </c>
      <c r="B9" s="19" t="s">
        <v>170</v>
      </c>
      <c r="C9" s="19">
        <f>SUBTOTAL(109,Criteria_Summary13.4.18[Elementos])</f>
      </c>
      <c r="D9" s="19" t="s">
        <v>170</v>
      </c>
      <c r="E9" s="19">
        <f>SUBTOTAL(109,Criteria_Summary13.4.18[Total])</f>
      </c>
    </row>
    <row r="10">
      <c r="A10" s="20" t="s">
        <v>171</v>
      </c>
      <c r="B10" s="20">
        <v>0</v>
      </c>
      <c r="C10" s="21"/>
      <c r="D10" s="21"/>
      <c r="E10" s="20">
        <v>12</v>
      </c>
    </row>
    <row r="13">
      <c r="A13" s="20" t="s">
        <v>247</v>
      </c>
      <c r="B13" s="20" t="s">
        <v>247</v>
      </c>
      <c r="C13" s="20" t="s">
        <v>247</v>
      </c>
      <c r="D13" s="20" t="s">
        <v>247</v>
      </c>
      <c r="E13" s="20" t="s">
        <v>247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12</v>
      </c>
      <c r="C16" s="19" t="s">
        <v>248</v>
      </c>
      <c r="D16" s="19" t="s">
        <v>248</v>
      </c>
      <c r="E16" s="19">
        <v>12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249</v>
      </c>
      <c r="B24" s="19" t="s">
        <v>249</v>
      </c>
      <c r="C24" s="19" t="s">
        <v>249</v>
      </c>
      <c r="D24" s="19" t="s">
        <v>250</v>
      </c>
      <c r="E24" s="19" t="s">
        <v>178</v>
      </c>
    </row>
    <row r="26">
      <c r="A26" s="24" t="s">
        <v>184</v>
      </c>
      <c r="B26" s="24" t="s">
        <v>184</v>
      </c>
      <c r="C26" s="24" t="s">
        <v>184</v>
      </c>
      <c r="D26" s="24" t="s">
        <v>184</v>
      </c>
      <c r="E26" s="24" t="s">
        <v>184</v>
      </c>
    </row>
    <row r="27">
      <c r="A27" s="23" t="s">
        <v>165</v>
      </c>
      <c r="B27" s="23" t="s">
        <v>185</v>
      </c>
      <c r="C27" s="23" t="s">
        <v>186</v>
      </c>
      <c r="D27" s="23" t="s">
        <v>187</v>
      </c>
      <c r="E27" s="23"/>
    </row>
    <row r="28">
      <c r="A28" s="19" t="s">
        <v>165</v>
      </c>
      <c r="B28" s="19" t="s">
        <v>188</v>
      </c>
      <c r="C28" s="19" t="s">
        <v>177</v>
      </c>
      <c r="D28" s="19" t="s">
        <v>4</v>
      </c>
      <c r="E28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1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81</v>
      </c>
      <c r="B2" s="12" t="s">
        <v>82</v>
      </c>
      <c r="C2" s="12" t="s">
        <v>24</v>
      </c>
      <c r="D2" s="12" t="s">
        <v>83</v>
      </c>
      <c r="E2" s="12" t="s">
        <v>38</v>
      </c>
      <c r="F2" s="12" t="s">
        <v>84</v>
      </c>
      <c r="G2" s="12">
        <v>32.27</v>
      </c>
      <c r="H2" s="12">
        <v>38.675595000000008</v>
      </c>
      <c r="I2" s="12">
        <v>56.853124650000012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12</v>
      </c>
      <c r="D8" s="19" t="s">
        <v>251</v>
      </c>
      <c r="E8" s="19">
        <v>1.4660943999404996</v>
      </c>
    </row>
    <row r="9">
      <c r="A9" s="19" t="s">
        <v>170</v>
      </c>
      <c r="B9" s="19" t="s">
        <v>170</v>
      </c>
      <c r="C9" s="19">
        <f>SUBTOTAL(109,Criteria_Summary13.4.19[Elementos])</f>
      </c>
      <c r="D9" s="19" t="s">
        <v>170</v>
      </c>
      <c r="E9" s="19">
        <f>SUBTOTAL(109,Criteria_Summary13.4.19[Total])</f>
      </c>
    </row>
    <row r="10">
      <c r="A10" s="20" t="s">
        <v>171</v>
      </c>
      <c r="B10" s="20">
        <v>0</v>
      </c>
      <c r="C10" s="21"/>
      <c r="D10" s="21"/>
      <c r="E10" s="20">
        <v>1.47</v>
      </c>
    </row>
    <row r="13">
      <c r="A13" s="20" t="s">
        <v>251</v>
      </c>
      <c r="B13" s="20" t="s">
        <v>251</v>
      </c>
      <c r="C13" s="20" t="s">
        <v>251</v>
      </c>
      <c r="D13" s="20" t="s">
        <v>251</v>
      </c>
      <c r="E13" s="20" t="s">
        <v>251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12</v>
      </c>
      <c r="C16" s="19" t="s">
        <v>209</v>
      </c>
      <c r="D16" s="19" t="s">
        <v>209</v>
      </c>
      <c r="E16" s="19">
        <v>1.4660943999404996</v>
      </c>
    </row>
    <row r="18">
      <c r="A18" s="24" t="s">
        <v>184</v>
      </c>
      <c r="B18" s="24" t="s">
        <v>184</v>
      </c>
      <c r="C18" s="24" t="s">
        <v>184</v>
      </c>
      <c r="D18" s="24" t="s">
        <v>184</v>
      </c>
      <c r="E18" s="24" t="s">
        <v>184</v>
      </c>
    </row>
    <row r="19">
      <c r="A19" s="23" t="s">
        <v>165</v>
      </c>
      <c r="B19" s="23" t="s">
        <v>185</v>
      </c>
      <c r="C19" s="23" t="s">
        <v>186</v>
      </c>
      <c r="D19" s="23" t="s">
        <v>187</v>
      </c>
      <c r="E19" s="23"/>
    </row>
    <row r="20">
      <c r="A20" s="19" t="s">
        <v>212</v>
      </c>
      <c r="B20" s="19" t="s">
        <v>188</v>
      </c>
      <c r="C20" s="19" t="s">
        <v>252</v>
      </c>
      <c r="D20" s="19" t="s">
        <v>214</v>
      </c>
      <c r="E20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2.xml><?xml version="1.0" encoding="utf-8"?>
<worksheet xmlns:r="http://schemas.openxmlformats.org/officeDocument/2006/relationships" xmlns="http://schemas.openxmlformats.org/spreadsheetml/2006/main">
  <sheetPr>
    <tabColor rgb="FFDFF0D8"/>
  </sheetPr>
  <dimension ref="A1:I38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85</v>
      </c>
      <c r="B2" s="12" t="s">
        <v>86</v>
      </c>
      <c r="C2" s="12" t="s">
        <v>24</v>
      </c>
      <c r="D2" s="12" t="s">
        <v>87</v>
      </c>
      <c r="E2" s="12" t="s">
        <v>16</v>
      </c>
      <c r="F2" s="12" t="s">
        <v>253</v>
      </c>
      <c r="G2" s="12">
        <v>11.53</v>
      </c>
      <c r="H2" s="12">
        <v>13.818705000000001</v>
      </c>
      <c r="I2" s="12">
        <v>1713.51942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1</v>
      </c>
      <c r="D8" s="19" t="s">
        <v>254</v>
      </c>
      <c r="E8" s="19">
        <v>1</v>
      </c>
    </row>
    <row r="9">
      <c r="A9" s="19">
        <v>2</v>
      </c>
      <c r="B9" s="19" t="s">
        <v>168</v>
      </c>
      <c r="C9" s="19">
        <v>1</v>
      </c>
      <c r="D9" s="19" t="s">
        <v>254</v>
      </c>
      <c r="E9" s="19">
        <v>1</v>
      </c>
    </row>
    <row r="10">
      <c r="A10" s="19">
        <v>3</v>
      </c>
      <c r="B10" s="19" t="s">
        <v>168</v>
      </c>
      <c r="C10" s="19">
        <v>1</v>
      </c>
      <c r="D10" s="19" t="s">
        <v>254</v>
      </c>
      <c r="E10" s="19">
        <v>1</v>
      </c>
    </row>
    <row r="11">
      <c r="A11" s="19">
        <v>4</v>
      </c>
      <c r="B11" s="19" t="s">
        <v>168</v>
      </c>
      <c r="C11" s="19">
        <v>1</v>
      </c>
      <c r="D11" s="19" t="s">
        <v>254</v>
      </c>
      <c r="E11" s="19">
        <v>1</v>
      </c>
    </row>
    <row r="12">
      <c r="A12" s="19">
        <v>5</v>
      </c>
      <c r="B12" s="19" t="s">
        <v>168</v>
      </c>
      <c r="C12" s="19">
        <v>1</v>
      </c>
      <c r="D12" s="19" t="s">
        <v>254</v>
      </c>
      <c r="E12" s="19">
        <v>1</v>
      </c>
    </row>
    <row r="13">
      <c r="A13" s="19">
        <v>6</v>
      </c>
      <c r="B13" s="19" t="s">
        <v>168</v>
      </c>
      <c r="C13" s="19">
        <v>14</v>
      </c>
      <c r="D13" s="19" t="s">
        <v>254</v>
      </c>
      <c r="E13" s="19">
        <v>14</v>
      </c>
    </row>
    <row r="14">
      <c r="A14" s="19">
        <v>7</v>
      </c>
      <c r="B14" s="19" t="s">
        <v>168</v>
      </c>
      <c r="C14" s="19">
        <v>1</v>
      </c>
      <c r="D14" s="19" t="s">
        <v>254</v>
      </c>
      <c r="E14" s="19">
        <v>1</v>
      </c>
    </row>
    <row r="15">
      <c r="A15" s="19">
        <v>8</v>
      </c>
      <c r="B15" s="19" t="s">
        <v>168</v>
      </c>
      <c r="C15" s="19">
        <v>1</v>
      </c>
      <c r="D15" s="19" t="s">
        <v>254</v>
      </c>
      <c r="E15" s="19">
        <v>1</v>
      </c>
    </row>
    <row r="16">
      <c r="A16" s="19">
        <v>9</v>
      </c>
      <c r="B16" s="19" t="s">
        <v>168</v>
      </c>
      <c r="C16" s="19">
        <v>13</v>
      </c>
      <c r="D16" s="19" t="s">
        <v>254</v>
      </c>
      <c r="E16" s="19">
        <v>13</v>
      </c>
    </row>
    <row r="17">
      <c r="A17" s="19">
        <v>10</v>
      </c>
      <c r="B17" s="19" t="s">
        <v>168</v>
      </c>
      <c r="C17" s="19">
        <v>6</v>
      </c>
      <c r="D17" s="19" t="s">
        <v>254</v>
      </c>
      <c r="E17" s="19">
        <v>6</v>
      </c>
    </row>
    <row r="18">
      <c r="A18" s="19">
        <v>11</v>
      </c>
      <c r="B18" s="19" t="s">
        <v>168</v>
      </c>
      <c r="C18" s="19">
        <v>2</v>
      </c>
      <c r="D18" s="19" t="s">
        <v>254</v>
      </c>
      <c r="E18" s="19">
        <v>2</v>
      </c>
    </row>
    <row r="19">
      <c r="A19" s="19">
        <v>12</v>
      </c>
      <c r="B19" s="19" t="s">
        <v>168</v>
      </c>
      <c r="C19" s="19">
        <v>2</v>
      </c>
      <c r="D19" s="19" t="s">
        <v>254</v>
      </c>
      <c r="E19" s="19">
        <v>2</v>
      </c>
    </row>
    <row r="20">
      <c r="A20" s="19">
        <v>13</v>
      </c>
      <c r="B20" s="19" t="s">
        <v>168</v>
      </c>
      <c r="C20" s="19">
        <v>5</v>
      </c>
      <c r="D20" s="19" t="s">
        <v>254</v>
      </c>
      <c r="E20" s="19">
        <v>5</v>
      </c>
    </row>
    <row r="21">
      <c r="A21" s="19">
        <v>14</v>
      </c>
      <c r="B21" s="19" t="s">
        <v>168</v>
      </c>
      <c r="C21" s="19">
        <v>3</v>
      </c>
      <c r="D21" s="19" t="s">
        <v>254</v>
      </c>
      <c r="E21" s="19">
        <v>3</v>
      </c>
    </row>
    <row r="22">
      <c r="A22" s="19">
        <v>15</v>
      </c>
      <c r="B22" s="19" t="s">
        <v>168</v>
      </c>
      <c r="C22" s="19">
        <v>1</v>
      </c>
      <c r="D22" s="19" t="s">
        <v>254</v>
      </c>
      <c r="E22" s="19">
        <v>1</v>
      </c>
    </row>
    <row r="23">
      <c r="A23" s="19">
        <v>16</v>
      </c>
      <c r="B23" s="19" t="s">
        <v>168</v>
      </c>
      <c r="C23" s="19">
        <v>6</v>
      </c>
      <c r="D23" s="19" t="s">
        <v>254</v>
      </c>
      <c r="E23" s="19">
        <v>6</v>
      </c>
    </row>
    <row r="24">
      <c r="A24" s="19">
        <v>17</v>
      </c>
      <c r="B24" s="19" t="s">
        <v>168</v>
      </c>
      <c r="C24" s="19">
        <v>6</v>
      </c>
      <c r="D24" s="19" t="s">
        <v>254</v>
      </c>
      <c r="E24" s="19">
        <v>6</v>
      </c>
    </row>
    <row r="25">
      <c r="A25" s="19">
        <v>18</v>
      </c>
      <c r="B25" s="19" t="s">
        <v>168</v>
      </c>
      <c r="C25" s="19">
        <v>1</v>
      </c>
      <c r="D25" s="19" t="s">
        <v>254</v>
      </c>
      <c r="E25" s="19">
        <v>1</v>
      </c>
    </row>
    <row r="26">
      <c r="A26" s="19">
        <v>19</v>
      </c>
      <c r="B26" s="19" t="s">
        <v>168</v>
      </c>
      <c r="C26" s="19">
        <v>26</v>
      </c>
      <c r="D26" s="19" t="s">
        <v>254</v>
      </c>
      <c r="E26" s="19">
        <v>26</v>
      </c>
    </row>
    <row r="27">
      <c r="A27" s="19">
        <v>20</v>
      </c>
      <c r="B27" s="19" t="s">
        <v>168</v>
      </c>
      <c r="C27" s="19">
        <v>6</v>
      </c>
      <c r="D27" s="19" t="s">
        <v>254</v>
      </c>
      <c r="E27" s="19">
        <v>6</v>
      </c>
    </row>
    <row r="28">
      <c r="A28" s="19">
        <v>21</v>
      </c>
      <c r="B28" s="19" t="s">
        <v>168</v>
      </c>
      <c r="C28" s="19">
        <v>26</v>
      </c>
      <c r="D28" s="19" t="s">
        <v>254</v>
      </c>
      <c r="E28" s="19">
        <v>26</v>
      </c>
    </row>
    <row r="29">
      <c r="A29" s="19" t="s">
        <v>170</v>
      </c>
      <c r="B29" s="19" t="s">
        <v>170</v>
      </c>
      <c r="C29" s="19">
        <f>SUBTOTAL(109,Criteria_Summary13.4.20[Elementos])</f>
      </c>
      <c r="D29" s="19" t="s">
        <v>170</v>
      </c>
      <c r="E29" s="19">
        <f>SUBTOTAL(109,Criteria_Summary13.4.20[Total])</f>
      </c>
    </row>
    <row r="30">
      <c r="A30" s="20" t="s">
        <v>171</v>
      </c>
      <c r="B30" s="20">
        <v>0</v>
      </c>
      <c r="C30" s="21"/>
      <c r="D30" s="21"/>
      <c r="E30" s="20">
        <v>124</v>
      </c>
    </row>
    <row r="33">
      <c r="A33" s="20" t="s">
        <v>254</v>
      </c>
      <c r="B33" s="20" t="s">
        <v>254</v>
      </c>
      <c r="C33" s="20" t="s">
        <v>254</v>
      </c>
      <c r="D33" s="20" t="s">
        <v>254</v>
      </c>
      <c r="E33" s="20" t="s">
        <v>254</v>
      </c>
    </row>
    <row r="34">
      <c r="A34" s="22"/>
      <c r="B34" s="22"/>
      <c r="C34" s="22"/>
      <c r="D34" s="22"/>
      <c r="E34" s="22"/>
    </row>
    <row r="35">
      <c r="A35" s="23" t="s">
        <v>165</v>
      </c>
      <c r="B35" s="23" t="s">
        <v>166</v>
      </c>
      <c r="C35" s="23" t="s">
        <v>172</v>
      </c>
      <c r="D35" s="23" t="s">
        <v>172</v>
      </c>
      <c r="E35" s="23" t="s">
        <v>9</v>
      </c>
    </row>
    <row r="36">
      <c r="A36" s="19" t="s">
        <v>168</v>
      </c>
      <c r="B36" s="19">
        <v>1</v>
      </c>
      <c r="C36" s="19" t="s">
        <v>255</v>
      </c>
      <c r="D36" s="19" t="s">
        <v>255</v>
      </c>
      <c r="E36" s="19">
        <v>1</v>
      </c>
    </row>
    <row r="38">
      <c r="A38" s="24" t="s">
        <v>174</v>
      </c>
      <c r="B38" s="24" t="s">
        <v>174</v>
      </c>
      <c r="C38" s="24" t="s">
        <v>174</v>
      </c>
      <c r="D38" s="24" t="s">
        <v>174</v>
      </c>
      <c r="E38" s="24" t="s">
        <v>174</v>
      </c>
    </row>
    <row r="39">
      <c r="A39" s="23" t="s">
        <v>175</v>
      </c>
      <c r="B39" s="23" t="s">
        <v>175</v>
      </c>
      <c r="C39" s="23" t="s">
        <v>175</v>
      </c>
      <c r="D39" s="23" t="s">
        <v>176</v>
      </c>
      <c r="E39" s="23"/>
    </row>
    <row r="40">
      <c r="A40" s="19"/>
      <c r="B40" s="19"/>
      <c r="C40" s="19"/>
      <c r="D40" s="19" t="s">
        <v>177</v>
      </c>
      <c r="E40" s="19" t="s">
        <v>178</v>
      </c>
    </row>
    <row r="42">
      <c r="A42" s="24" t="s">
        <v>179</v>
      </c>
      <c r="B42" s="24" t="s">
        <v>179</v>
      </c>
      <c r="C42" s="24" t="s">
        <v>179</v>
      </c>
      <c r="D42" s="24" t="s">
        <v>179</v>
      </c>
      <c r="E42" s="24" t="s">
        <v>179</v>
      </c>
    </row>
    <row r="43">
      <c r="A43" s="23" t="s">
        <v>180</v>
      </c>
      <c r="B43" s="23"/>
      <c r="C43" s="23"/>
      <c r="D43" s="23" t="s">
        <v>165</v>
      </c>
      <c r="E43" s="23"/>
    </row>
    <row r="44">
      <c r="A44" s="19" t="s">
        <v>256</v>
      </c>
      <c r="B44" s="19" t="s">
        <v>256</v>
      </c>
      <c r="C44" s="19" t="s">
        <v>256</v>
      </c>
      <c r="D44" s="19" t="s">
        <v>256</v>
      </c>
      <c r="E44" s="19" t="s">
        <v>178</v>
      </c>
    </row>
    <row r="46">
      <c r="A46" s="24" t="s">
        <v>184</v>
      </c>
      <c r="B46" s="24" t="s">
        <v>184</v>
      </c>
      <c r="C46" s="24" t="s">
        <v>184</v>
      </c>
      <c r="D46" s="24" t="s">
        <v>184</v>
      </c>
      <c r="E46" s="24" t="s">
        <v>184</v>
      </c>
    </row>
    <row r="47">
      <c r="A47" s="23" t="s">
        <v>165</v>
      </c>
      <c r="B47" s="23" t="s">
        <v>185</v>
      </c>
      <c r="C47" s="23" t="s">
        <v>186</v>
      </c>
      <c r="D47" s="23" t="s">
        <v>187</v>
      </c>
      <c r="E47" s="23"/>
    </row>
    <row r="48">
      <c r="A48" s="19" t="s">
        <v>165</v>
      </c>
      <c r="B48" s="19" t="s">
        <v>188</v>
      </c>
      <c r="C48" s="19" t="s">
        <v>257</v>
      </c>
      <c r="D48" s="19" t="s">
        <v>258</v>
      </c>
      <c r="E48" s="19" t="s">
        <v>190</v>
      </c>
    </row>
    <row r="50">
      <c r="A50" s="20" t="s">
        <v>254</v>
      </c>
      <c r="B50" s="20" t="s">
        <v>254</v>
      </c>
      <c r="C50" s="20" t="s">
        <v>254</v>
      </c>
      <c r="D50" s="20" t="s">
        <v>254</v>
      </c>
      <c r="E50" s="20" t="s">
        <v>254</v>
      </c>
    </row>
    <row r="51">
      <c r="A51" s="22"/>
      <c r="B51" s="22"/>
      <c r="C51" s="22"/>
      <c r="D51" s="22"/>
      <c r="E51" s="22"/>
    </row>
    <row r="52">
      <c r="A52" s="23" t="s">
        <v>165</v>
      </c>
      <c r="B52" s="23" t="s">
        <v>166</v>
      </c>
      <c r="C52" s="23" t="s">
        <v>172</v>
      </c>
      <c r="D52" s="23" t="s">
        <v>172</v>
      </c>
      <c r="E52" s="23" t="s">
        <v>9</v>
      </c>
    </row>
    <row r="53">
      <c r="A53" s="19" t="s">
        <v>168</v>
      </c>
      <c r="B53" s="19">
        <v>1</v>
      </c>
      <c r="C53" s="19" t="s">
        <v>255</v>
      </c>
      <c r="D53" s="19" t="s">
        <v>255</v>
      </c>
      <c r="E53" s="19">
        <v>1</v>
      </c>
    </row>
    <row r="55">
      <c r="A55" s="24" t="s">
        <v>174</v>
      </c>
      <c r="B55" s="24" t="s">
        <v>174</v>
      </c>
      <c r="C55" s="24" t="s">
        <v>174</v>
      </c>
      <c r="D55" s="24" t="s">
        <v>174</v>
      </c>
      <c r="E55" s="24" t="s">
        <v>174</v>
      </c>
    </row>
    <row r="56">
      <c r="A56" s="23" t="s">
        <v>175</v>
      </c>
      <c r="B56" s="23" t="s">
        <v>175</v>
      </c>
      <c r="C56" s="23" t="s">
        <v>175</v>
      </c>
      <c r="D56" s="23" t="s">
        <v>176</v>
      </c>
      <c r="E56" s="23"/>
    </row>
    <row r="57">
      <c r="A57" s="19"/>
      <c r="B57" s="19"/>
      <c r="C57" s="19"/>
      <c r="D57" s="19" t="s">
        <v>177</v>
      </c>
      <c r="E57" s="19" t="s">
        <v>178</v>
      </c>
    </row>
    <row r="59">
      <c r="A59" s="24" t="s">
        <v>179</v>
      </c>
      <c r="B59" s="24" t="s">
        <v>179</v>
      </c>
      <c r="C59" s="24" t="s">
        <v>179</v>
      </c>
      <c r="D59" s="24" t="s">
        <v>179</v>
      </c>
      <c r="E59" s="24" t="s">
        <v>179</v>
      </c>
    </row>
    <row r="60">
      <c r="A60" s="23" t="s">
        <v>180</v>
      </c>
      <c r="B60" s="23"/>
      <c r="C60" s="23"/>
      <c r="D60" s="23" t="s">
        <v>165</v>
      </c>
      <c r="E60" s="23"/>
    </row>
    <row r="61">
      <c r="A61" s="19" t="s">
        <v>259</v>
      </c>
      <c r="B61" s="19" t="s">
        <v>259</v>
      </c>
      <c r="C61" s="19" t="s">
        <v>259</v>
      </c>
      <c r="D61" s="19" t="s">
        <v>259</v>
      </c>
      <c r="E61" s="19" t="s">
        <v>178</v>
      </c>
    </row>
    <row r="63">
      <c r="A63" s="24" t="s">
        <v>184</v>
      </c>
      <c r="B63" s="24" t="s">
        <v>184</v>
      </c>
      <c r="C63" s="24" t="s">
        <v>184</v>
      </c>
      <c r="D63" s="24" t="s">
        <v>184</v>
      </c>
      <c r="E63" s="24" t="s">
        <v>184</v>
      </c>
    </row>
    <row r="64">
      <c r="A64" s="23" t="s">
        <v>165</v>
      </c>
      <c r="B64" s="23" t="s">
        <v>185</v>
      </c>
      <c r="C64" s="23" t="s">
        <v>186</v>
      </c>
      <c r="D64" s="23" t="s">
        <v>187</v>
      </c>
      <c r="E64" s="23"/>
    </row>
    <row r="65">
      <c r="A65" s="19" t="s">
        <v>165</v>
      </c>
      <c r="B65" s="19" t="s">
        <v>188</v>
      </c>
      <c r="C65" s="19" t="s">
        <v>260</v>
      </c>
      <c r="D65" s="19" t="s">
        <v>258</v>
      </c>
      <c r="E65" s="19" t="s">
        <v>190</v>
      </c>
    </row>
    <row r="67">
      <c r="A67" s="20" t="s">
        <v>254</v>
      </c>
      <c r="B67" s="20" t="s">
        <v>254</v>
      </c>
      <c r="C67" s="20" t="s">
        <v>254</v>
      </c>
      <c r="D67" s="20" t="s">
        <v>254</v>
      </c>
      <c r="E67" s="20" t="s">
        <v>254</v>
      </c>
    </row>
    <row r="68">
      <c r="A68" s="22"/>
      <c r="B68" s="22"/>
      <c r="C68" s="22"/>
      <c r="D68" s="22"/>
      <c r="E68" s="22"/>
    </row>
    <row r="69">
      <c r="A69" s="23" t="s">
        <v>165</v>
      </c>
      <c r="B69" s="23" t="s">
        <v>166</v>
      </c>
      <c r="C69" s="23" t="s">
        <v>172</v>
      </c>
      <c r="D69" s="23" t="s">
        <v>172</v>
      </c>
      <c r="E69" s="23" t="s">
        <v>9</v>
      </c>
    </row>
    <row r="70">
      <c r="A70" s="19" t="s">
        <v>168</v>
      </c>
      <c r="B70" s="19">
        <v>1</v>
      </c>
      <c r="C70" s="19" t="s">
        <v>255</v>
      </c>
      <c r="D70" s="19" t="s">
        <v>255</v>
      </c>
      <c r="E70" s="19">
        <v>1</v>
      </c>
    </row>
    <row r="72">
      <c r="A72" s="24" t="s">
        <v>174</v>
      </c>
      <c r="B72" s="24" t="s">
        <v>174</v>
      </c>
      <c r="C72" s="24" t="s">
        <v>174</v>
      </c>
      <c r="D72" s="24" t="s">
        <v>174</v>
      </c>
      <c r="E72" s="24" t="s">
        <v>174</v>
      </c>
    </row>
    <row r="73">
      <c r="A73" s="23" t="s">
        <v>175</v>
      </c>
      <c r="B73" s="23" t="s">
        <v>175</v>
      </c>
      <c r="C73" s="23" t="s">
        <v>175</v>
      </c>
      <c r="D73" s="23" t="s">
        <v>176</v>
      </c>
      <c r="E73" s="23"/>
    </row>
    <row r="74">
      <c r="A74" s="19"/>
      <c r="B74" s="19"/>
      <c r="C74" s="19"/>
      <c r="D74" s="19" t="s">
        <v>177</v>
      </c>
      <c r="E74" s="19" t="s">
        <v>178</v>
      </c>
    </row>
    <row r="76">
      <c r="A76" s="24" t="s">
        <v>179</v>
      </c>
      <c r="B76" s="24" t="s">
        <v>179</v>
      </c>
      <c r="C76" s="24" t="s">
        <v>179</v>
      </c>
      <c r="D76" s="24" t="s">
        <v>179</v>
      </c>
      <c r="E76" s="24" t="s">
        <v>179</v>
      </c>
    </row>
    <row r="77">
      <c r="A77" s="23" t="s">
        <v>180</v>
      </c>
      <c r="B77" s="23"/>
      <c r="C77" s="23"/>
      <c r="D77" s="23" t="s">
        <v>165</v>
      </c>
      <c r="E77" s="23"/>
    </row>
    <row r="78">
      <c r="A78" s="19" t="s">
        <v>261</v>
      </c>
      <c r="B78" s="19" t="s">
        <v>261</v>
      </c>
      <c r="C78" s="19" t="s">
        <v>261</v>
      </c>
      <c r="D78" s="19" t="s">
        <v>261</v>
      </c>
      <c r="E78" s="19" t="s">
        <v>178</v>
      </c>
    </row>
    <row r="80">
      <c r="A80" s="24" t="s">
        <v>184</v>
      </c>
      <c r="B80" s="24" t="s">
        <v>184</v>
      </c>
      <c r="C80" s="24" t="s">
        <v>184</v>
      </c>
      <c r="D80" s="24" t="s">
        <v>184</v>
      </c>
      <c r="E80" s="24" t="s">
        <v>184</v>
      </c>
    </row>
    <row r="81">
      <c r="A81" s="23" t="s">
        <v>165</v>
      </c>
      <c r="B81" s="23" t="s">
        <v>185</v>
      </c>
      <c r="C81" s="23" t="s">
        <v>186</v>
      </c>
      <c r="D81" s="23" t="s">
        <v>187</v>
      </c>
      <c r="E81" s="23"/>
    </row>
    <row r="82">
      <c r="A82" s="19" t="s">
        <v>165</v>
      </c>
      <c r="B82" s="19" t="s">
        <v>188</v>
      </c>
      <c r="C82" s="19" t="s">
        <v>262</v>
      </c>
      <c r="D82" s="19" t="s">
        <v>258</v>
      </c>
      <c r="E82" s="19" t="s">
        <v>190</v>
      </c>
    </row>
    <row r="84">
      <c r="A84" s="20" t="s">
        <v>254</v>
      </c>
      <c r="B84" s="20" t="s">
        <v>254</v>
      </c>
      <c r="C84" s="20" t="s">
        <v>254</v>
      </c>
      <c r="D84" s="20" t="s">
        <v>254</v>
      </c>
      <c r="E84" s="20" t="s">
        <v>254</v>
      </c>
    </row>
    <row r="85">
      <c r="A85" s="22"/>
      <c r="B85" s="22"/>
      <c r="C85" s="22"/>
      <c r="D85" s="22"/>
      <c r="E85" s="22"/>
    </row>
    <row r="86">
      <c r="A86" s="23" t="s">
        <v>165</v>
      </c>
      <c r="B86" s="23" t="s">
        <v>166</v>
      </c>
      <c r="C86" s="23" t="s">
        <v>172</v>
      </c>
      <c r="D86" s="23" t="s">
        <v>172</v>
      </c>
      <c r="E86" s="23" t="s">
        <v>9</v>
      </c>
    </row>
    <row r="87">
      <c r="A87" s="19" t="s">
        <v>168</v>
      </c>
      <c r="B87" s="19">
        <v>1</v>
      </c>
      <c r="C87" s="19" t="s">
        <v>255</v>
      </c>
      <c r="D87" s="19" t="s">
        <v>255</v>
      </c>
      <c r="E87" s="19">
        <v>1</v>
      </c>
    </row>
    <row r="89">
      <c r="A89" s="24" t="s">
        <v>174</v>
      </c>
      <c r="B89" s="24" t="s">
        <v>174</v>
      </c>
      <c r="C89" s="24" t="s">
        <v>174</v>
      </c>
      <c r="D89" s="24" t="s">
        <v>174</v>
      </c>
      <c r="E89" s="24" t="s">
        <v>174</v>
      </c>
    </row>
    <row r="90">
      <c r="A90" s="23" t="s">
        <v>175</v>
      </c>
      <c r="B90" s="23" t="s">
        <v>175</v>
      </c>
      <c r="C90" s="23" t="s">
        <v>175</v>
      </c>
      <c r="D90" s="23" t="s">
        <v>176</v>
      </c>
      <c r="E90" s="23"/>
    </row>
    <row r="91">
      <c r="A91" s="19"/>
      <c r="B91" s="19"/>
      <c r="C91" s="19"/>
      <c r="D91" s="19" t="s">
        <v>177</v>
      </c>
      <c r="E91" s="19" t="s">
        <v>178</v>
      </c>
    </row>
    <row r="93">
      <c r="A93" s="24" t="s">
        <v>179</v>
      </c>
      <c r="B93" s="24" t="s">
        <v>179</v>
      </c>
      <c r="C93" s="24" t="s">
        <v>179</v>
      </c>
      <c r="D93" s="24" t="s">
        <v>179</v>
      </c>
      <c r="E93" s="24" t="s">
        <v>179</v>
      </c>
    </row>
    <row r="94">
      <c r="A94" s="23" t="s">
        <v>180</v>
      </c>
      <c r="B94" s="23"/>
      <c r="C94" s="23"/>
      <c r="D94" s="23" t="s">
        <v>165</v>
      </c>
      <c r="E94" s="23"/>
    </row>
    <row r="95">
      <c r="A95" s="19" t="s">
        <v>263</v>
      </c>
      <c r="B95" s="19" t="s">
        <v>263</v>
      </c>
      <c r="C95" s="19" t="s">
        <v>263</v>
      </c>
      <c r="D95" s="19" t="s">
        <v>263</v>
      </c>
      <c r="E95" s="19" t="s">
        <v>178</v>
      </c>
    </row>
    <row r="97">
      <c r="A97" s="24" t="s">
        <v>184</v>
      </c>
      <c r="B97" s="24" t="s">
        <v>184</v>
      </c>
      <c r="C97" s="24" t="s">
        <v>184</v>
      </c>
      <c r="D97" s="24" t="s">
        <v>184</v>
      </c>
      <c r="E97" s="24" t="s">
        <v>184</v>
      </c>
    </row>
    <row r="98">
      <c r="A98" s="23" t="s">
        <v>165</v>
      </c>
      <c r="B98" s="23" t="s">
        <v>185</v>
      </c>
      <c r="C98" s="23" t="s">
        <v>186</v>
      </c>
      <c r="D98" s="23" t="s">
        <v>187</v>
      </c>
      <c r="E98" s="23"/>
    </row>
    <row r="99">
      <c r="A99" s="19" t="s">
        <v>165</v>
      </c>
      <c r="B99" s="19" t="s">
        <v>188</v>
      </c>
      <c r="C99" s="19" t="s">
        <v>264</v>
      </c>
      <c r="D99" s="19" t="s">
        <v>258</v>
      </c>
      <c r="E99" s="19" t="s">
        <v>190</v>
      </c>
    </row>
    <row r="101">
      <c r="A101" s="20" t="s">
        <v>254</v>
      </c>
      <c r="B101" s="20" t="s">
        <v>254</v>
      </c>
      <c r="C101" s="20" t="s">
        <v>254</v>
      </c>
      <c r="D101" s="20" t="s">
        <v>254</v>
      </c>
      <c r="E101" s="20" t="s">
        <v>254</v>
      </c>
    </row>
    <row r="102">
      <c r="A102" s="22"/>
      <c r="B102" s="22"/>
      <c r="C102" s="22"/>
      <c r="D102" s="22"/>
      <c r="E102" s="22"/>
    </row>
    <row r="103">
      <c r="A103" s="23" t="s">
        <v>165</v>
      </c>
      <c r="B103" s="23" t="s">
        <v>166</v>
      </c>
      <c r="C103" s="23" t="s">
        <v>172</v>
      </c>
      <c r="D103" s="23" t="s">
        <v>172</v>
      </c>
      <c r="E103" s="23" t="s">
        <v>9</v>
      </c>
    </row>
    <row r="104">
      <c r="A104" s="19" t="s">
        <v>168</v>
      </c>
      <c r="B104" s="19">
        <v>1</v>
      </c>
      <c r="C104" s="19" t="s">
        <v>255</v>
      </c>
      <c r="D104" s="19" t="s">
        <v>255</v>
      </c>
      <c r="E104" s="19">
        <v>1</v>
      </c>
    </row>
    <row r="106">
      <c r="A106" s="24" t="s">
        <v>174</v>
      </c>
      <c r="B106" s="24" t="s">
        <v>174</v>
      </c>
      <c r="C106" s="24" t="s">
        <v>174</v>
      </c>
      <c r="D106" s="24" t="s">
        <v>174</v>
      </c>
      <c r="E106" s="24" t="s">
        <v>174</v>
      </c>
    </row>
    <row r="107">
      <c r="A107" s="23" t="s">
        <v>175</v>
      </c>
      <c r="B107" s="23" t="s">
        <v>175</v>
      </c>
      <c r="C107" s="23" t="s">
        <v>175</v>
      </c>
      <c r="D107" s="23" t="s">
        <v>176</v>
      </c>
      <c r="E107" s="23"/>
    </row>
    <row r="108">
      <c r="A108" s="19"/>
      <c r="B108" s="19"/>
      <c r="C108" s="19"/>
      <c r="D108" s="19" t="s">
        <v>177</v>
      </c>
      <c r="E108" s="19" t="s">
        <v>178</v>
      </c>
    </row>
    <row r="110">
      <c r="A110" s="24" t="s">
        <v>179</v>
      </c>
      <c r="B110" s="24" t="s">
        <v>179</v>
      </c>
      <c r="C110" s="24" t="s">
        <v>179</v>
      </c>
      <c r="D110" s="24" t="s">
        <v>179</v>
      </c>
      <c r="E110" s="24" t="s">
        <v>179</v>
      </c>
    </row>
    <row r="111">
      <c r="A111" s="23" t="s">
        <v>180</v>
      </c>
      <c r="B111" s="23"/>
      <c r="C111" s="23"/>
      <c r="D111" s="23" t="s">
        <v>165</v>
      </c>
      <c r="E111" s="23"/>
    </row>
    <row r="112">
      <c r="A112" s="19" t="s">
        <v>265</v>
      </c>
      <c r="B112" s="19" t="s">
        <v>265</v>
      </c>
      <c r="C112" s="19" t="s">
        <v>265</v>
      </c>
      <c r="D112" s="19" t="s">
        <v>265</v>
      </c>
      <c r="E112" s="19" t="s">
        <v>178</v>
      </c>
    </row>
    <row r="114">
      <c r="A114" s="24" t="s">
        <v>184</v>
      </c>
      <c r="B114" s="24" t="s">
        <v>184</v>
      </c>
      <c r="C114" s="24" t="s">
        <v>184</v>
      </c>
      <c r="D114" s="24" t="s">
        <v>184</v>
      </c>
      <c r="E114" s="24" t="s">
        <v>184</v>
      </c>
    </row>
    <row r="115">
      <c r="A115" s="23" t="s">
        <v>165</v>
      </c>
      <c r="B115" s="23" t="s">
        <v>185</v>
      </c>
      <c r="C115" s="23" t="s">
        <v>186</v>
      </c>
      <c r="D115" s="23" t="s">
        <v>187</v>
      </c>
      <c r="E115" s="23"/>
    </row>
    <row r="116">
      <c r="A116" s="19" t="s">
        <v>165</v>
      </c>
      <c r="B116" s="19" t="s">
        <v>188</v>
      </c>
      <c r="C116" s="19" t="s">
        <v>266</v>
      </c>
      <c r="D116" s="19" t="s">
        <v>258</v>
      </c>
      <c r="E116" s="19" t="s">
        <v>190</v>
      </c>
    </row>
    <row r="118">
      <c r="A118" s="20" t="s">
        <v>254</v>
      </c>
      <c r="B118" s="20" t="s">
        <v>254</v>
      </c>
      <c r="C118" s="20" t="s">
        <v>254</v>
      </c>
      <c r="D118" s="20" t="s">
        <v>254</v>
      </c>
      <c r="E118" s="20" t="s">
        <v>254</v>
      </c>
    </row>
    <row r="119">
      <c r="A119" s="22"/>
      <c r="B119" s="22"/>
      <c r="C119" s="22"/>
      <c r="D119" s="22"/>
      <c r="E119" s="22"/>
    </row>
    <row r="120">
      <c r="A120" s="23" t="s">
        <v>165</v>
      </c>
      <c r="B120" s="23" t="s">
        <v>166</v>
      </c>
      <c r="C120" s="23" t="s">
        <v>172</v>
      </c>
      <c r="D120" s="23" t="s">
        <v>172</v>
      </c>
      <c r="E120" s="23" t="s">
        <v>9</v>
      </c>
    </row>
    <row r="121">
      <c r="A121" s="19" t="s">
        <v>168</v>
      </c>
      <c r="B121" s="19">
        <v>14</v>
      </c>
      <c r="C121" s="19" t="s">
        <v>255</v>
      </c>
      <c r="D121" s="19" t="s">
        <v>255</v>
      </c>
      <c r="E121" s="19">
        <v>14</v>
      </c>
    </row>
    <row r="123">
      <c r="A123" s="24" t="s">
        <v>174</v>
      </c>
      <c r="B123" s="24" t="s">
        <v>174</v>
      </c>
      <c r="C123" s="24" t="s">
        <v>174</v>
      </c>
      <c r="D123" s="24" t="s">
        <v>174</v>
      </c>
      <c r="E123" s="24" t="s">
        <v>174</v>
      </c>
    </row>
    <row r="124">
      <c r="A124" s="23" t="s">
        <v>175</v>
      </c>
      <c r="B124" s="23" t="s">
        <v>175</v>
      </c>
      <c r="C124" s="23" t="s">
        <v>175</v>
      </c>
      <c r="D124" s="23" t="s">
        <v>176</v>
      </c>
      <c r="E124" s="23"/>
    </row>
    <row r="125">
      <c r="A125" s="19"/>
      <c r="B125" s="19"/>
      <c r="C125" s="19"/>
      <c r="D125" s="19" t="s">
        <v>177</v>
      </c>
      <c r="E125" s="19" t="s">
        <v>178</v>
      </c>
    </row>
    <row r="127">
      <c r="A127" s="24" t="s">
        <v>179</v>
      </c>
      <c r="B127" s="24" t="s">
        <v>179</v>
      </c>
      <c r="C127" s="24" t="s">
        <v>179</v>
      </c>
      <c r="D127" s="24" t="s">
        <v>179</v>
      </c>
      <c r="E127" s="24" t="s">
        <v>179</v>
      </c>
    </row>
    <row r="128">
      <c r="A128" s="23" t="s">
        <v>180</v>
      </c>
      <c r="B128" s="23"/>
      <c r="C128" s="23"/>
      <c r="D128" s="23" t="s">
        <v>165</v>
      </c>
      <c r="E128" s="23"/>
    </row>
    <row r="129">
      <c r="A129" s="19" t="s">
        <v>267</v>
      </c>
      <c r="B129" s="19" t="s">
        <v>267</v>
      </c>
      <c r="C129" s="19" t="s">
        <v>267</v>
      </c>
      <c r="D129" s="19" t="s">
        <v>268</v>
      </c>
      <c r="E129" s="19" t="s">
        <v>178</v>
      </c>
    </row>
    <row r="131">
      <c r="A131" s="24" t="s">
        <v>184</v>
      </c>
      <c r="B131" s="24" t="s">
        <v>184</v>
      </c>
      <c r="C131" s="24" t="s">
        <v>184</v>
      </c>
      <c r="D131" s="24" t="s">
        <v>184</v>
      </c>
      <c r="E131" s="24" t="s">
        <v>184</v>
      </c>
    </row>
    <row r="132">
      <c r="A132" s="23" t="s">
        <v>165</v>
      </c>
      <c r="B132" s="23" t="s">
        <v>185</v>
      </c>
      <c r="C132" s="23" t="s">
        <v>186</v>
      </c>
      <c r="D132" s="23" t="s">
        <v>187</v>
      </c>
      <c r="E132" s="23"/>
    </row>
    <row r="133">
      <c r="A133" s="19" t="s">
        <v>165</v>
      </c>
      <c r="B133" s="19" t="s">
        <v>188</v>
      </c>
      <c r="C133" s="19" t="s">
        <v>269</v>
      </c>
      <c r="D133" s="19" t="s">
        <v>258</v>
      </c>
      <c r="E133" s="19" t="s">
        <v>190</v>
      </c>
    </row>
    <row r="135">
      <c r="A135" s="20" t="s">
        <v>254</v>
      </c>
      <c r="B135" s="20" t="s">
        <v>254</v>
      </c>
      <c r="C135" s="20" t="s">
        <v>254</v>
      </c>
      <c r="D135" s="20" t="s">
        <v>254</v>
      </c>
      <c r="E135" s="20" t="s">
        <v>254</v>
      </c>
    </row>
    <row r="136">
      <c r="A136" s="22"/>
      <c r="B136" s="22"/>
      <c r="C136" s="22"/>
      <c r="D136" s="22"/>
      <c r="E136" s="22"/>
    </row>
    <row r="137">
      <c r="A137" s="23" t="s">
        <v>165</v>
      </c>
      <c r="B137" s="23" t="s">
        <v>166</v>
      </c>
      <c r="C137" s="23" t="s">
        <v>172</v>
      </c>
      <c r="D137" s="23" t="s">
        <v>172</v>
      </c>
      <c r="E137" s="23" t="s">
        <v>9</v>
      </c>
    </row>
    <row r="138">
      <c r="A138" s="19" t="s">
        <v>168</v>
      </c>
      <c r="B138" s="19">
        <v>1</v>
      </c>
      <c r="C138" s="19" t="s">
        <v>255</v>
      </c>
      <c r="D138" s="19" t="s">
        <v>255</v>
      </c>
      <c r="E138" s="19">
        <v>1</v>
      </c>
    </row>
    <row r="140">
      <c r="A140" s="24" t="s">
        <v>174</v>
      </c>
      <c r="B140" s="24" t="s">
        <v>174</v>
      </c>
      <c r="C140" s="24" t="s">
        <v>174</v>
      </c>
      <c r="D140" s="24" t="s">
        <v>174</v>
      </c>
      <c r="E140" s="24" t="s">
        <v>174</v>
      </c>
    </row>
    <row r="141">
      <c r="A141" s="23" t="s">
        <v>175</v>
      </c>
      <c r="B141" s="23" t="s">
        <v>175</v>
      </c>
      <c r="C141" s="23" t="s">
        <v>175</v>
      </c>
      <c r="D141" s="23" t="s">
        <v>176</v>
      </c>
      <c r="E141" s="23"/>
    </row>
    <row r="142">
      <c r="A142" s="19"/>
      <c r="B142" s="19"/>
      <c r="C142" s="19"/>
      <c r="D142" s="19" t="s">
        <v>177</v>
      </c>
      <c r="E142" s="19" t="s">
        <v>178</v>
      </c>
    </row>
    <row r="144">
      <c r="A144" s="24" t="s">
        <v>179</v>
      </c>
      <c r="B144" s="24" t="s">
        <v>179</v>
      </c>
      <c r="C144" s="24" t="s">
        <v>179</v>
      </c>
      <c r="D144" s="24" t="s">
        <v>179</v>
      </c>
      <c r="E144" s="24" t="s">
        <v>179</v>
      </c>
    </row>
    <row r="145">
      <c r="A145" s="23" t="s">
        <v>180</v>
      </c>
      <c r="B145" s="23"/>
      <c r="C145" s="23"/>
      <c r="D145" s="23" t="s">
        <v>165</v>
      </c>
      <c r="E145" s="23"/>
    </row>
    <row r="146">
      <c r="A146" s="19" t="s">
        <v>270</v>
      </c>
      <c r="B146" s="19" t="s">
        <v>270</v>
      </c>
      <c r="C146" s="19" t="s">
        <v>270</v>
      </c>
      <c r="D146" s="19" t="s">
        <v>270</v>
      </c>
      <c r="E146" s="19" t="s">
        <v>178</v>
      </c>
    </row>
    <row r="148">
      <c r="A148" s="24" t="s">
        <v>184</v>
      </c>
      <c r="B148" s="24" t="s">
        <v>184</v>
      </c>
      <c r="C148" s="24" t="s">
        <v>184</v>
      </c>
      <c r="D148" s="24" t="s">
        <v>184</v>
      </c>
      <c r="E148" s="24" t="s">
        <v>184</v>
      </c>
    </row>
    <row r="149">
      <c r="A149" s="23" t="s">
        <v>165</v>
      </c>
      <c r="B149" s="23" t="s">
        <v>185</v>
      </c>
      <c r="C149" s="23" t="s">
        <v>186</v>
      </c>
      <c r="D149" s="23" t="s">
        <v>187</v>
      </c>
      <c r="E149" s="23"/>
    </row>
    <row r="150">
      <c r="A150" s="19" t="s">
        <v>165</v>
      </c>
      <c r="B150" s="19" t="s">
        <v>188</v>
      </c>
      <c r="C150" s="19" t="s">
        <v>269</v>
      </c>
      <c r="D150" s="19" t="s">
        <v>258</v>
      </c>
      <c r="E150" s="19" t="s">
        <v>190</v>
      </c>
    </row>
    <row r="152">
      <c r="A152" s="20" t="s">
        <v>254</v>
      </c>
      <c r="B152" s="20" t="s">
        <v>254</v>
      </c>
      <c r="C152" s="20" t="s">
        <v>254</v>
      </c>
      <c r="D152" s="20" t="s">
        <v>254</v>
      </c>
      <c r="E152" s="20" t="s">
        <v>254</v>
      </c>
    </row>
    <row r="153">
      <c r="A153" s="22"/>
      <c r="B153" s="22"/>
      <c r="C153" s="22"/>
      <c r="D153" s="22"/>
      <c r="E153" s="22"/>
    </row>
    <row r="154">
      <c r="A154" s="23" t="s">
        <v>165</v>
      </c>
      <c r="B154" s="23" t="s">
        <v>166</v>
      </c>
      <c r="C154" s="23" t="s">
        <v>172</v>
      </c>
      <c r="D154" s="23" t="s">
        <v>172</v>
      </c>
      <c r="E154" s="23" t="s">
        <v>9</v>
      </c>
    </row>
    <row r="155">
      <c r="A155" s="19" t="s">
        <v>168</v>
      </c>
      <c r="B155" s="19">
        <v>1</v>
      </c>
      <c r="C155" s="19" t="s">
        <v>255</v>
      </c>
      <c r="D155" s="19" t="s">
        <v>255</v>
      </c>
      <c r="E155" s="19">
        <v>1</v>
      </c>
    </row>
    <row r="157">
      <c r="A157" s="24" t="s">
        <v>174</v>
      </c>
      <c r="B157" s="24" t="s">
        <v>174</v>
      </c>
      <c r="C157" s="24" t="s">
        <v>174</v>
      </c>
      <c r="D157" s="24" t="s">
        <v>174</v>
      </c>
      <c r="E157" s="24" t="s">
        <v>174</v>
      </c>
    </row>
    <row r="158">
      <c r="A158" s="23" t="s">
        <v>175</v>
      </c>
      <c r="B158" s="23" t="s">
        <v>175</v>
      </c>
      <c r="C158" s="23" t="s">
        <v>175</v>
      </c>
      <c r="D158" s="23" t="s">
        <v>176</v>
      </c>
      <c r="E158" s="23"/>
    </row>
    <row r="159">
      <c r="A159" s="19"/>
      <c r="B159" s="19"/>
      <c r="C159" s="19"/>
      <c r="D159" s="19" t="s">
        <v>177</v>
      </c>
      <c r="E159" s="19" t="s">
        <v>178</v>
      </c>
    </row>
    <row r="161">
      <c r="A161" s="24" t="s">
        <v>179</v>
      </c>
      <c r="B161" s="24" t="s">
        <v>179</v>
      </c>
      <c r="C161" s="24" t="s">
        <v>179</v>
      </c>
      <c r="D161" s="24" t="s">
        <v>179</v>
      </c>
      <c r="E161" s="24" t="s">
        <v>179</v>
      </c>
    </row>
    <row r="162">
      <c r="A162" s="23" t="s">
        <v>180</v>
      </c>
      <c r="B162" s="23"/>
      <c r="C162" s="23"/>
      <c r="D162" s="23" t="s">
        <v>165</v>
      </c>
      <c r="E162" s="23"/>
    </row>
    <row r="163">
      <c r="A163" s="19" t="s">
        <v>271</v>
      </c>
      <c r="B163" s="19" t="s">
        <v>271</v>
      </c>
      <c r="C163" s="19" t="s">
        <v>271</v>
      </c>
      <c r="D163" s="19" t="s">
        <v>271</v>
      </c>
      <c r="E163" s="19" t="s">
        <v>178</v>
      </c>
    </row>
    <row r="165">
      <c r="A165" s="24" t="s">
        <v>184</v>
      </c>
      <c r="B165" s="24" t="s">
        <v>184</v>
      </c>
      <c r="C165" s="24" t="s">
        <v>184</v>
      </c>
      <c r="D165" s="24" t="s">
        <v>184</v>
      </c>
      <c r="E165" s="24" t="s">
        <v>184</v>
      </c>
    </row>
    <row r="166">
      <c r="A166" s="23" t="s">
        <v>165</v>
      </c>
      <c r="B166" s="23" t="s">
        <v>185</v>
      </c>
      <c r="C166" s="23" t="s">
        <v>186</v>
      </c>
      <c r="D166" s="23" t="s">
        <v>187</v>
      </c>
      <c r="E166" s="23"/>
    </row>
    <row r="167">
      <c r="A167" s="19" t="s">
        <v>165</v>
      </c>
      <c r="B167" s="19" t="s">
        <v>188</v>
      </c>
      <c r="C167" s="19" t="s">
        <v>269</v>
      </c>
      <c r="D167" s="19" t="s">
        <v>258</v>
      </c>
      <c r="E167" s="19" t="s">
        <v>190</v>
      </c>
    </row>
    <row r="169">
      <c r="A169" s="20" t="s">
        <v>254</v>
      </c>
      <c r="B169" s="20" t="s">
        <v>254</v>
      </c>
      <c r="C169" s="20" t="s">
        <v>254</v>
      </c>
      <c r="D169" s="20" t="s">
        <v>254</v>
      </c>
      <c r="E169" s="20" t="s">
        <v>254</v>
      </c>
    </row>
    <row r="170">
      <c r="A170" s="22"/>
      <c r="B170" s="22"/>
      <c r="C170" s="22"/>
      <c r="D170" s="22"/>
      <c r="E170" s="22"/>
    </row>
    <row r="171">
      <c r="A171" s="23" t="s">
        <v>165</v>
      </c>
      <c r="B171" s="23" t="s">
        <v>166</v>
      </c>
      <c r="C171" s="23" t="s">
        <v>172</v>
      </c>
      <c r="D171" s="23" t="s">
        <v>172</v>
      </c>
      <c r="E171" s="23" t="s">
        <v>9</v>
      </c>
    </row>
    <row r="172">
      <c r="A172" s="19" t="s">
        <v>168</v>
      </c>
      <c r="B172" s="19">
        <v>13</v>
      </c>
      <c r="C172" s="19" t="s">
        <v>255</v>
      </c>
      <c r="D172" s="19" t="s">
        <v>255</v>
      </c>
      <c r="E172" s="19">
        <v>13</v>
      </c>
    </row>
    <row r="174">
      <c r="A174" s="24" t="s">
        <v>174</v>
      </c>
      <c r="B174" s="24" t="s">
        <v>174</v>
      </c>
      <c r="C174" s="24" t="s">
        <v>174</v>
      </c>
      <c r="D174" s="24" t="s">
        <v>174</v>
      </c>
      <c r="E174" s="24" t="s">
        <v>174</v>
      </c>
    </row>
    <row r="175">
      <c r="A175" s="23" t="s">
        <v>175</v>
      </c>
      <c r="B175" s="23" t="s">
        <v>175</v>
      </c>
      <c r="C175" s="23" t="s">
        <v>175</v>
      </c>
      <c r="D175" s="23" t="s">
        <v>176</v>
      </c>
      <c r="E175" s="23"/>
    </row>
    <row r="176">
      <c r="A176" s="19"/>
      <c r="B176" s="19"/>
      <c r="C176" s="19"/>
      <c r="D176" s="19" t="s">
        <v>177</v>
      </c>
      <c r="E176" s="19" t="s">
        <v>178</v>
      </c>
    </row>
    <row r="178">
      <c r="A178" s="24" t="s">
        <v>179</v>
      </c>
      <c r="B178" s="24" t="s">
        <v>179</v>
      </c>
      <c r="C178" s="24" t="s">
        <v>179</v>
      </c>
      <c r="D178" s="24" t="s">
        <v>179</v>
      </c>
      <c r="E178" s="24" t="s">
        <v>179</v>
      </c>
    </row>
    <row r="179">
      <c r="A179" s="23" t="s">
        <v>180</v>
      </c>
      <c r="B179" s="23"/>
      <c r="C179" s="23"/>
      <c r="D179" s="23" t="s">
        <v>165</v>
      </c>
      <c r="E179" s="23"/>
    </row>
    <row r="180">
      <c r="A180" s="19" t="s">
        <v>272</v>
      </c>
      <c r="B180" s="19" t="s">
        <v>272</v>
      </c>
      <c r="C180" s="19" t="s">
        <v>272</v>
      </c>
      <c r="D180" s="19" t="s">
        <v>273</v>
      </c>
      <c r="E180" s="19" t="s">
        <v>178</v>
      </c>
    </row>
    <row r="182">
      <c r="A182" s="24" t="s">
        <v>184</v>
      </c>
      <c r="B182" s="24" t="s">
        <v>184</v>
      </c>
      <c r="C182" s="24" t="s">
        <v>184</v>
      </c>
      <c r="D182" s="24" t="s">
        <v>184</v>
      </c>
      <c r="E182" s="24" t="s">
        <v>184</v>
      </c>
    </row>
    <row r="183">
      <c r="A183" s="23" t="s">
        <v>165</v>
      </c>
      <c r="B183" s="23" t="s">
        <v>185</v>
      </c>
      <c r="C183" s="23" t="s">
        <v>186</v>
      </c>
      <c r="D183" s="23" t="s">
        <v>187</v>
      </c>
      <c r="E183" s="23"/>
    </row>
    <row r="184">
      <c r="A184" s="19" t="s">
        <v>165</v>
      </c>
      <c r="B184" s="19" t="s">
        <v>188</v>
      </c>
      <c r="C184" s="19" t="s">
        <v>269</v>
      </c>
      <c r="D184" s="19" t="s">
        <v>258</v>
      </c>
      <c r="E184" s="19" t="s">
        <v>190</v>
      </c>
    </row>
    <row r="186">
      <c r="A186" s="20" t="s">
        <v>254</v>
      </c>
      <c r="B186" s="20" t="s">
        <v>254</v>
      </c>
      <c r="C186" s="20" t="s">
        <v>254</v>
      </c>
      <c r="D186" s="20" t="s">
        <v>254</v>
      </c>
      <c r="E186" s="20" t="s">
        <v>254</v>
      </c>
    </row>
    <row r="187">
      <c r="A187" s="22"/>
      <c r="B187" s="22"/>
      <c r="C187" s="22"/>
      <c r="D187" s="22"/>
      <c r="E187" s="22"/>
    </row>
    <row r="188">
      <c r="A188" s="23" t="s">
        <v>165</v>
      </c>
      <c r="B188" s="23" t="s">
        <v>166</v>
      </c>
      <c r="C188" s="23" t="s">
        <v>172</v>
      </c>
      <c r="D188" s="23" t="s">
        <v>172</v>
      </c>
      <c r="E188" s="23" t="s">
        <v>9</v>
      </c>
    </row>
    <row r="189">
      <c r="A189" s="19" t="s">
        <v>168</v>
      </c>
      <c r="B189" s="19">
        <v>6</v>
      </c>
      <c r="C189" s="19" t="s">
        <v>255</v>
      </c>
      <c r="D189" s="19" t="s">
        <v>255</v>
      </c>
      <c r="E189" s="19">
        <v>6</v>
      </c>
    </row>
    <row r="191">
      <c r="A191" s="24" t="s">
        <v>174</v>
      </c>
      <c r="B191" s="24" t="s">
        <v>174</v>
      </c>
      <c r="C191" s="24" t="s">
        <v>174</v>
      </c>
      <c r="D191" s="24" t="s">
        <v>174</v>
      </c>
      <c r="E191" s="24" t="s">
        <v>174</v>
      </c>
    </row>
    <row r="192">
      <c r="A192" s="23" t="s">
        <v>175</v>
      </c>
      <c r="B192" s="23" t="s">
        <v>175</v>
      </c>
      <c r="C192" s="23" t="s">
        <v>175</v>
      </c>
      <c r="D192" s="23" t="s">
        <v>176</v>
      </c>
      <c r="E192" s="23"/>
    </row>
    <row r="193">
      <c r="A193" s="19"/>
      <c r="B193" s="19"/>
      <c r="C193" s="19"/>
      <c r="D193" s="19" t="s">
        <v>177</v>
      </c>
      <c r="E193" s="19" t="s">
        <v>178</v>
      </c>
    </row>
    <row r="195">
      <c r="A195" s="24" t="s">
        <v>179</v>
      </c>
      <c r="B195" s="24" t="s">
        <v>179</v>
      </c>
      <c r="C195" s="24" t="s">
        <v>179</v>
      </c>
      <c r="D195" s="24" t="s">
        <v>179</v>
      </c>
      <c r="E195" s="24" t="s">
        <v>179</v>
      </c>
    </row>
    <row r="196">
      <c r="A196" s="23" t="s">
        <v>180</v>
      </c>
      <c r="B196" s="23"/>
      <c r="C196" s="23"/>
      <c r="D196" s="23" t="s">
        <v>165</v>
      </c>
      <c r="E196" s="23"/>
    </row>
    <row r="197">
      <c r="A197" s="19" t="s">
        <v>274</v>
      </c>
      <c r="B197" s="19" t="s">
        <v>274</v>
      </c>
      <c r="C197" s="19" t="s">
        <v>274</v>
      </c>
      <c r="D197" s="19" t="s">
        <v>274</v>
      </c>
      <c r="E197" s="19" t="s">
        <v>178</v>
      </c>
    </row>
    <row r="199">
      <c r="A199" s="24" t="s">
        <v>184</v>
      </c>
      <c r="B199" s="24" t="s">
        <v>184</v>
      </c>
      <c r="C199" s="24" t="s">
        <v>184</v>
      </c>
      <c r="D199" s="24" t="s">
        <v>184</v>
      </c>
      <c r="E199" s="24" t="s">
        <v>184</v>
      </c>
    </row>
    <row r="200">
      <c r="A200" s="23" t="s">
        <v>165</v>
      </c>
      <c r="B200" s="23" t="s">
        <v>185</v>
      </c>
      <c r="C200" s="23" t="s">
        <v>186</v>
      </c>
      <c r="D200" s="23" t="s">
        <v>187</v>
      </c>
      <c r="E200" s="23"/>
    </row>
    <row r="201">
      <c r="A201" s="19" t="s">
        <v>165</v>
      </c>
      <c r="B201" s="19" t="s">
        <v>188</v>
      </c>
      <c r="C201" s="19" t="s">
        <v>269</v>
      </c>
      <c r="D201" s="19" t="s">
        <v>258</v>
      </c>
      <c r="E201" s="19" t="s">
        <v>190</v>
      </c>
    </row>
    <row r="203">
      <c r="A203" s="20" t="s">
        <v>254</v>
      </c>
      <c r="B203" s="20" t="s">
        <v>254</v>
      </c>
      <c r="C203" s="20" t="s">
        <v>254</v>
      </c>
      <c r="D203" s="20" t="s">
        <v>254</v>
      </c>
      <c r="E203" s="20" t="s">
        <v>254</v>
      </c>
    </row>
    <row r="204">
      <c r="A204" s="22"/>
      <c r="B204" s="22"/>
      <c r="C204" s="22"/>
      <c r="D204" s="22"/>
      <c r="E204" s="22"/>
    </row>
    <row r="205">
      <c r="A205" s="23" t="s">
        <v>165</v>
      </c>
      <c r="B205" s="23" t="s">
        <v>166</v>
      </c>
      <c r="C205" s="23" t="s">
        <v>172</v>
      </c>
      <c r="D205" s="23" t="s">
        <v>172</v>
      </c>
      <c r="E205" s="23" t="s">
        <v>9</v>
      </c>
    </row>
    <row r="206">
      <c r="A206" s="19" t="s">
        <v>168</v>
      </c>
      <c r="B206" s="19">
        <v>2</v>
      </c>
      <c r="C206" s="19" t="s">
        <v>255</v>
      </c>
      <c r="D206" s="19" t="s">
        <v>255</v>
      </c>
      <c r="E206" s="19">
        <v>2</v>
      </c>
    </row>
    <row r="208">
      <c r="A208" s="24" t="s">
        <v>174</v>
      </c>
      <c r="B208" s="24" t="s">
        <v>174</v>
      </c>
      <c r="C208" s="24" t="s">
        <v>174</v>
      </c>
      <c r="D208" s="24" t="s">
        <v>174</v>
      </c>
      <c r="E208" s="24" t="s">
        <v>174</v>
      </c>
    </row>
    <row r="209">
      <c r="A209" s="23" t="s">
        <v>175</v>
      </c>
      <c r="B209" s="23" t="s">
        <v>175</v>
      </c>
      <c r="C209" s="23" t="s">
        <v>175</v>
      </c>
      <c r="D209" s="23" t="s">
        <v>176</v>
      </c>
      <c r="E209" s="23"/>
    </row>
    <row r="210">
      <c r="A210" s="19"/>
      <c r="B210" s="19"/>
      <c r="C210" s="19"/>
      <c r="D210" s="19" t="s">
        <v>177</v>
      </c>
      <c r="E210" s="19" t="s">
        <v>178</v>
      </c>
    </row>
    <row r="212">
      <c r="A212" s="24" t="s">
        <v>179</v>
      </c>
      <c r="B212" s="24" t="s">
        <v>179</v>
      </c>
      <c r="C212" s="24" t="s">
        <v>179</v>
      </c>
      <c r="D212" s="24" t="s">
        <v>179</v>
      </c>
      <c r="E212" s="24" t="s">
        <v>179</v>
      </c>
    </row>
    <row r="213">
      <c r="A213" s="23" t="s">
        <v>180</v>
      </c>
      <c r="B213" s="23"/>
      <c r="C213" s="23"/>
      <c r="D213" s="23" t="s">
        <v>165</v>
      </c>
      <c r="E213" s="23"/>
    </row>
    <row r="214">
      <c r="A214" s="19" t="s">
        <v>275</v>
      </c>
      <c r="B214" s="19" t="s">
        <v>275</v>
      </c>
      <c r="C214" s="19" t="s">
        <v>275</v>
      </c>
      <c r="D214" s="19" t="s">
        <v>275</v>
      </c>
      <c r="E214" s="19" t="s">
        <v>178</v>
      </c>
    </row>
    <row r="216">
      <c r="A216" s="24" t="s">
        <v>184</v>
      </c>
      <c r="B216" s="24" t="s">
        <v>184</v>
      </c>
      <c r="C216" s="24" t="s">
        <v>184</v>
      </c>
      <c r="D216" s="24" t="s">
        <v>184</v>
      </c>
      <c r="E216" s="24" t="s">
        <v>184</v>
      </c>
    </row>
    <row r="217">
      <c r="A217" s="23" t="s">
        <v>165</v>
      </c>
      <c r="B217" s="23" t="s">
        <v>185</v>
      </c>
      <c r="C217" s="23" t="s">
        <v>186</v>
      </c>
      <c r="D217" s="23" t="s">
        <v>187</v>
      </c>
      <c r="E217" s="23"/>
    </row>
    <row r="218">
      <c r="A218" s="19" t="s">
        <v>165</v>
      </c>
      <c r="B218" s="19" t="s">
        <v>188</v>
      </c>
      <c r="C218" s="19" t="s">
        <v>269</v>
      </c>
      <c r="D218" s="19" t="s">
        <v>258</v>
      </c>
      <c r="E218" s="19" t="s">
        <v>190</v>
      </c>
    </row>
    <row r="220">
      <c r="A220" s="20" t="s">
        <v>254</v>
      </c>
      <c r="B220" s="20" t="s">
        <v>254</v>
      </c>
      <c r="C220" s="20" t="s">
        <v>254</v>
      </c>
      <c r="D220" s="20" t="s">
        <v>254</v>
      </c>
      <c r="E220" s="20" t="s">
        <v>254</v>
      </c>
    </row>
    <row r="221">
      <c r="A221" s="22"/>
      <c r="B221" s="22"/>
      <c r="C221" s="22"/>
      <c r="D221" s="22"/>
      <c r="E221" s="22"/>
    </row>
    <row r="222">
      <c r="A222" s="23" t="s">
        <v>165</v>
      </c>
      <c r="B222" s="23" t="s">
        <v>166</v>
      </c>
      <c r="C222" s="23" t="s">
        <v>172</v>
      </c>
      <c r="D222" s="23" t="s">
        <v>172</v>
      </c>
      <c r="E222" s="23" t="s">
        <v>9</v>
      </c>
    </row>
    <row r="223">
      <c r="A223" s="19" t="s">
        <v>168</v>
      </c>
      <c r="B223" s="19">
        <v>2</v>
      </c>
      <c r="C223" s="19" t="s">
        <v>255</v>
      </c>
      <c r="D223" s="19" t="s">
        <v>255</v>
      </c>
      <c r="E223" s="19">
        <v>2</v>
      </c>
    </row>
    <row r="225">
      <c r="A225" s="24" t="s">
        <v>174</v>
      </c>
      <c r="B225" s="24" t="s">
        <v>174</v>
      </c>
      <c r="C225" s="24" t="s">
        <v>174</v>
      </c>
      <c r="D225" s="24" t="s">
        <v>174</v>
      </c>
      <c r="E225" s="24" t="s">
        <v>174</v>
      </c>
    </row>
    <row r="226">
      <c r="A226" s="23" t="s">
        <v>175</v>
      </c>
      <c r="B226" s="23" t="s">
        <v>175</v>
      </c>
      <c r="C226" s="23" t="s">
        <v>175</v>
      </c>
      <c r="D226" s="23" t="s">
        <v>176</v>
      </c>
      <c r="E226" s="23"/>
    </row>
    <row r="227">
      <c r="A227" s="19"/>
      <c r="B227" s="19"/>
      <c r="C227" s="19"/>
      <c r="D227" s="19" t="s">
        <v>177</v>
      </c>
      <c r="E227" s="19" t="s">
        <v>178</v>
      </c>
    </row>
    <row r="229">
      <c r="A229" s="24" t="s">
        <v>179</v>
      </c>
      <c r="B229" s="24" t="s">
        <v>179</v>
      </c>
      <c r="C229" s="24" t="s">
        <v>179</v>
      </c>
      <c r="D229" s="24" t="s">
        <v>179</v>
      </c>
      <c r="E229" s="24" t="s">
        <v>179</v>
      </c>
    </row>
    <row r="230">
      <c r="A230" s="23" t="s">
        <v>180</v>
      </c>
      <c r="B230" s="23"/>
      <c r="C230" s="23"/>
      <c r="D230" s="23" t="s">
        <v>165</v>
      </c>
      <c r="E230" s="23"/>
    </row>
    <row r="231">
      <c r="A231" s="19" t="s">
        <v>276</v>
      </c>
      <c r="B231" s="19" t="s">
        <v>276</v>
      </c>
      <c r="C231" s="19" t="s">
        <v>276</v>
      </c>
      <c r="D231" s="19" t="s">
        <v>276</v>
      </c>
      <c r="E231" s="19" t="s">
        <v>178</v>
      </c>
    </row>
    <row r="233">
      <c r="A233" s="24" t="s">
        <v>184</v>
      </c>
      <c r="B233" s="24" t="s">
        <v>184</v>
      </c>
      <c r="C233" s="24" t="s">
        <v>184</v>
      </c>
      <c r="D233" s="24" t="s">
        <v>184</v>
      </c>
      <c r="E233" s="24" t="s">
        <v>184</v>
      </c>
    </row>
    <row r="234">
      <c r="A234" s="23" t="s">
        <v>165</v>
      </c>
      <c r="B234" s="23" t="s">
        <v>185</v>
      </c>
      <c r="C234" s="23" t="s">
        <v>186</v>
      </c>
      <c r="D234" s="23" t="s">
        <v>187</v>
      </c>
      <c r="E234" s="23"/>
    </row>
    <row r="235">
      <c r="A235" s="19" t="s">
        <v>165</v>
      </c>
      <c r="B235" s="19" t="s">
        <v>188</v>
      </c>
      <c r="C235" s="19" t="s">
        <v>277</v>
      </c>
      <c r="D235" s="19" t="s">
        <v>258</v>
      </c>
      <c r="E235" s="19" t="s">
        <v>190</v>
      </c>
    </row>
    <row r="237">
      <c r="A237" s="20" t="s">
        <v>254</v>
      </c>
      <c r="B237" s="20" t="s">
        <v>254</v>
      </c>
      <c r="C237" s="20" t="s">
        <v>254</v>
      </c>
      <c r="D237" s="20" t="s">
        <v>254</v>
      </c>
      <c r="E237" s="20" t="s">
        <v>254</v>
      </c>
    </row>
    <row r="238">
      <c r="A238" s="22"/>
      <c r="B238" s="22"/>
      <c r="C238" s="22"/>
      <c r="D238" s="22"/>
      <c r="E238" s="22"/>
    </row>
    <row r="239">
      <c r="A239" s="23" t="s">
        <v>165</v>
      </c>
      <c r="B239" s="23" t="s">
        <v>166</v>
      </c>
      <c r="C239" s="23" t="s">
        <v>172</v>
      </c>
      <c r="D239" s="23" t="s">
        <v>172</v>
      </c>
      <c r="E239" s="23" t="s">
        <v>9</v>
      </c>
    </row>
    <row r="240">
      <c r="A240" s="19" t="s">
        <v>168</v>
      </c>
      <c r="B240" s="19">
        <v>5</v>
      </c>
      <c r="C240" s="19" t="s">
        <v>255</v>
      </c>
      <c r="D240" s="19" t="s">
        <v>255</v>
      </c>
      <c r="E240" s="19">
        <v>5</v>
      </c>
    </row>
    <row r="242">
      <c r="A242" s="24" t="s">
        <v>174</v>
      </c>
      <c r="B242" s="24" t="s">
        <v>174</v>
      </c>
      <c r="C242" s="24" t="s">
        <v>174</v>
      </c>
      <c r="D242" s="24" t="s">
        <v>174</v>
      </c>
      <c r="E242" s="24" t="s">
        <v>174</v>
      </c>
    </row>
    <row r="243">
      <c r="A243" s="23" t="s">
        <v>175</v>
      </c>
      <c r="B243" s="23" t="s">
        <v>175</v>
      </c>
      <c r="C243" s="23" t="s">
        <v>175</v>
      </c>
      <c r="D243" s="23" t="s">
        <v>176</v>
      </c>
      <c r="E243" s="23"/>
    </row>
    <row r="244">
      <c r="A244" s="19"/>
      <c r="B244" s="19"/>
      <c r="C244" s="19"/>
      <c r="D244" s="19" t="s">
        <v>177</v>
      </c>
      <c r="E244" s="19" t="s">
        <v>178</v>
      </c>
    </row>
    <row r="246">
      <c r="A246" s="24" t="s">
        <v>179</v>
      </c>
      <c r="B246" s="24" t="s">
        <v>179</v>
      </c>
      <c r="C246" s="24" t="s">
        <v>179</v>
      </c>
      <c r="D246" s="24" t="s">
        <v>179</v>
      </c>
      <c r="E246" s="24" t="s">
        <v>179</v>
      </c>
    </row>
    <row r="247">
      <c r="A247" s="23" t="s">
        <v>180</v>
      </c>
      <c r="B247" s="23"/>
      <c r="C247" s="23"/>
      <c r="D247" s="23" t="s">
        <v>165</v>
      </c>
      <c r="E247" s="23"/>
    </row>
    <row r="248">
      <c r="A248" s="19" t="s">
        <v>278</v>
      </c>
      <c r="B248" s="19" t="s">
        <v>278</v>
      </c>
      <c r="C248" s="19" t="s">
        <v>278</v>
      </c>
      <c r="D248" s="19" t="s">
        <v>278</v>
      </c>
      <c r="E248" s="19" t="s">
        <v>178</v>
      </c>
    </row>
    <row r="250">
      <c r="A250" s="24" t="s">
        <v>184</v>
      </c>
      <c r="B250" s="24" t="s">
        <v>184</v>
      </c>
      <c r="C250" s="24" t="s">
        <v>184</v>
      </c>
      <c r="D250" s="24" t="s">
        <v>184</v>
      </c>
      <c r="E250" s="24" t="s">
        <v>184</v>
      </c>
    </row>
    <row r="251">
      <c r="A251" s="23" t="s">
        <v>165</v>
      </c>
      <c r="B251" s="23" t="s">
        <v>185</v>
      </c>
      <c r="C251" s="23" t="s">
        <v>186</v>
      </c>
      <c r="D251" s="23" t="s">
        <v>187</v>
      </c>
      <c r="E251" s="23"/>
    </row>
    <row r="252">
      <c r="A252" s="19" t="s">
        <v>165</v>
      </c>
      <c r="B252" s="19" t="s">
        <v>188</v>
      </c>
      <c r="C252" s="19" t="s">
        <v>269</v>
      </c>
      <c r="D252" s="19" t="s">
        <v>258</v>
      </c>
      <c r="E252" s="19" t="s">
        <v>190</v>
      </c>
    </row>
    <row r="254">
      <c r="A254" s="20" t="s">
        <v>254</v>
      </c>
      <c r="B254" s="20" t="s">
        <v>254</v>
      </c>
      <c r="C254" s="20" t="s">
        <v>254</v>
      </c>
      <c r="D254" s="20" t="s">
        <v>254</v>
      </c>
      <c r="E254" s="20" t="s">
        <v>254</v>
      </c>
    </row>
    <row r="255">
      <c r="A255" s="22"/>
      <c r="B255" s="22"/>
      <c r="C255" s="22"/>
      <c r="D255" s="22"/>
      <c r="E255" s="22"/>
    </row>
    <row r="256">
      <c r="A256" s="23" t="s">
        <v>165</v>
      </c>
      <c r="B256" s="23" t="s">
        <v>166</v>
      </c>
      <c r="C256" s="23" t="s">
        <v>172</v>
      </c>
      <c r="D256" s="23" t="s">
        <v>172</v>
      </c>
      <c r="E256" s="23" t="s">
        <v>9</v>
      </c>
    </row>
    <row r="257">
      <c r="A257" s="19" t="s">
        <v>168</v>
      </c>
      <c r="B257" s="19">
        <v>3</v>
      </c>
      <c r="C257" s="19" t="s">
        <v>255</v>
      </c>
      <c r="D257" s="19" t="s">
        <v>255</v>
      </c>
      <c r="E257" s="19">
        <v>3</v>
      </c>
    </row>
    <row r="259">
      <c r="A259" s="24" t="s">
        <v>174</v>
      </c>
      <c r="B259" s="24" t="s">
        <v>174</v>
      </c>
      <c r="C259" s="24" t="s">
        <v>174</v>
      </c>
      <c r="D259" s="24" t="s">
        <v>174</v>
      </c>
      <c r="E259" s="24" t="s">
        <v>174</v>
      </c>
    </row>
    <row r="260">
      <c r="A260" s="23" t="s">
        <v>175</v>
      </c>
      <c r="B260" s="23" t="s">
        <v>175</v>
      </c>
      <c r="C260" s="23" t="s">
        <v>175</v>
      </c>
      <c r="D260" s="23" t="s">
        <v>176</v>
      </c>
      <c r="E260" s="23"/>
    </row>
    <row r="261">
      <c r="A261" s="19"/>
      <c r="B261" s="19"/>
      <c r="C261" s="19"/>
      <c r="D261" s="19" t="s">
        <v>177</v>
      </c>
      <c r="E261" s="19" t="s">
        <v>178</v>
      </c>
    </row>
    <row r="263">
      <c r="A263" s="24" t="s">
        <v>179</v>
      </c>
      <c r="B263" s="24" t="s">
        <v>179</v>
      </c>
      <c r="C263" s="24" t="s">
        <v>179</v>
      </c>
      <c r="D263" s="24" t="s">
        <v>179</v>
      </c>
      <c r="E263" s="24" t="s">
        <v>179</v>
      </c>
    </row>
    <row r="264">
      <c r="A264" s="23" t="s">
        <v>180</v>
      </c>
      <c r="B264" s="23"/>
      <c r="C264" s="23"/>
      <c r="D264" s="23" t="s">
        <v>165</v>
      </c>
      <c r="E264" s="23"/>
    </row>
    <row r="265">
      <c r="A265" s="19" t="s">
        <v>279</v>
      </c>
      <c r="B265" s="19" t="s">
        <v>279</v>
      </c>
      <c r="C265" s="19" t="s">
        <v>279</v>
      </c>
      <c r="D265" s="19" t="s">
        <v>279</v>
      </c>
      <c r="E265" s="19" t="s">
        <v>178</v>
      </c>
    </row>
    <row r="267">
      <c r="A267" s="24" t="s">
        <v>184</v>
      </c>
      <c r="B267" s="24" t="s">
        <v>184</v>
      </c>
      <c r="C267" s="24" t="s">
        <v>184</v>
      </c>
      <c r="D267" s="24" t="s">
        <v>184</v>
      </c>
      <c r="E267" s="24" t="s">
        <v>184</v>
      </c>
    </row>
    <row r="268">
      <c r="A268" s="23" t="s">
        <v>165</v>
      </c>
      <c r="B268" s="23" t="s">
        <v>185</v>
      </c>
      <c r="C268" s="23" t="s">
        <v>186</v>
      </c>
      <c r="D268" s="23" t="s">
        <v>187</v>
      </c>
      <c r="E268" s="23"/>
    </row>
    <row r="269">
      <c r="A269" s="19" t="s">
        <v>165</v>
      </c>
      <c r="B269" s="19" t="s">
        <v>188</v>
      </c>
      <c r="C269" s="19" t="s">
        <v>280</v>
      </c>
      <c r="D269" s="19" t="s">
        <v>258</v>
      </c>
      <c r="E269" s="19" t="s">
        <v>190</v>
      </c>
    </row>
    <row r="271">
      <c r="A271" s="20" t="s">
        <v>254</v>
      </c>
      <c r="B271" s="20" t="s">
        <v>254</v>
      </c>
      <c r="C271" s="20" t="s">
        <v>254</v>
      </c>
      <c r="D271" s="20" t="s">
        <v>254</v>
      </c>
      <c r="E271" s="20" t="s">
        <v>254</v>
      </c>
    </row>
    <row r="272">
      <c r="A272" s="22"/>
      <c r="B272" s="22"/>
      <c r="C272" s="22"/>
      <c r="D272" s="22"/>
      <c r="E272" s="22"/>
    </row>
    <row r="273">
      <c r="A273" s="23" t="s">
        <v>165</v>
      </c>
      <c r="B273" s="23" t="s">
        <v>166</v>
      </c>
      <c r="C273" s="23" t="s">
        <v>172</v>
      </c>
      <c r="D273" s="23" t="s">
        <v>172</v>
      </c>
      <c r="E273" s="23" t="s">
        <v>9</v>
      </c>
    </row>
    <row r="274">
      <c r="A274" s="19" t="s">
        <v>168</v>
      </c>
      <c r="B274" s="19">
        <v>1</v>
      </c>
      <c r="C274" s="19" t="s">
        <v>255</v>
      </c>
      <c r="D274" s="19" t="s">
        <v>255</v>
      </c>
      <c r="E274" s="19">
        <v>1</v>
      </c>
    </row>
    <row r="276">
      <c r="A276" s="24" t="s">
        <v>174</v>
      </c>
      <c r="B276" s="24" t="s">
        <v>174</v>
      </c>
      <c r="C276" s="24" t="s">
        <v>174</v>
      </c>
      <c r="D276" s="24" t="s">
        <v>174</v>
      </c>
      <c r="E276" s="24" t="s">
        <v>174</v>
      </c>
    </row>
    <row r="277">
      <c r="A277" s="23" t="s">
        <v>175</v>
      </c>
      <c r="B277" s="23" t="s">
        <v>175</v>
      </c>
      <c r="C277" s="23" t="s">
        <v>175</v>
      </c>
      <c r="D277" s="23" t="s">
        <v>176</v>
      </c>
      <c r="E277" s="23"/>
    </row>
    <row r="278">
      <c r="A278" s="19"/>
      <c r="B278" s="19"/>
      <c r="C278" s="19"/>
      <c r="D278" s="19" t="s">
        <v>177</v>
      </c>
      <c r="E278" s="19" t="s">
        <v>178</v>
      </c>
    </row>
    <row r="280">
      <c r="A280" s="24" t="s">
        <v>179</v>
      </c>
      <c r="B280" s="24" t="s">
        <v>179</v>
      </c>
      <c r="C280" s="24" t="s">
        <v>179</v>
      </c>
      <c r="D280" s="24" t="s">
        <v>179</v>
      </c>
      <c r="E280" s="24" t="s">
        <v>179</v>
      </c>
    </row>
    <row r="281">
      <c r="A281" s="23" t="s">
        <v>180</v>
      </c>
      <c r="B281" s="23"/>
      <c r="C281" s="23"/>
      <c r="D281" s="23" t="s">
        <v>165</v>
      </c>
      <c r="E281" s="23"/>
    </row>
    <row r="282">
      <c r="A282" s="19" t="s">
        <v>281</v>
      </c>
      <c r="B282" s="19" t="s">
        <v>281</v>
      </c>
      <c r="C282" s="19" t="s">
        <v>281</v>
      </c>
      <c r="D282" s="19" t="s">
        <v>281</v>
      </c>
      <c r="E282" s="19" t="s">
        <v>178</v>
      </c>
    </row>
    <row r="284">
      <c r="A284" s="24" t="s">
        <v>184</v>
      </c>
      <c r="B284" s="24" t="s">
        <v>184</v>
      </c>
      <c r="C284" s="24" t="s">
        <v>184</v>
      </c>
      <c r="D284" s="24" t="s">
        <v>184</v>
      </c>
      <c r="E284" s="24" t="s">
        <v>184</v>
      </c>
    </row>
    <row r="285">
      <c r="A285" s="23" t="s">
        <v>165</v>
      </c>
      <c r="B285" s="23" t="s">
        <v>185</v>
      </c>
      <c r="C285" s="23" t="s">
        <v>186</v>
      </c>
      <c r="D285" s="23" t="s">
        <v>187</v>
      </c>
      <c r="E285" s="23"/>
    </row>
    <row r="286">
      <c r="A286" s="19" t="s">
        <v>165</v>
      </c>
      <c r="B286" s="19" t="s">
        <v>188</v>
      </c>
      <c r="C286" s="19" t="s">
        <v>282</v>
      </c>
      <c r="D286" s="19" t="s">
        <v>258</v>
      </c>
      <c r="E286" s="19" t="s">
        <v>190</v>
      </c>
    </row>
    <row r="288">
      <c r="A288" s="20" t="s">
        <v>254</v>
      </c>
      <c r="B288" s="20" t="s">
        <v>254</v>
      </c>
      <c r="C288" s="20" t="s">
        <v>254</v>
      </c>
      <c r="D288" s="20" t="s">
        <v>254</v>
      </c>
      <c r="E288" s="20" t="s">
        <v>254</v>
      </c>
    </row>
    <row r="289">
      <c r="A289" s="22"/>
      <c r="B289" s="22"/>
      <c r="C289" s="22"/>
      <c r="D289" s="22"/>
      <c r="E289" s="22"/>
    </row>
    <row r="290">
      <c r="A290" s="23" t="s">
        <v>165</v>
      </c>
      <c r="B290" s="23" t="s">
        <v>166</v>
      </c>
      <c r="C290" s="23" t="s">
        <v>172</v>
      </c>
      <c r="D290" s="23" t="s">
        <v>172</v>
      </c>
      <c r="E290" s="23" t="s">
        <v>9</v>
      </c>
    </row>
    <row r="291">
      <c r="A291" s="19" t="s">
        <v>168</v>
      </c>
      <c r="B291" s="19">
        <v>6</v>
      </c>
      <c r="C291" s="19" t="s">
        <v>255</v>
      </c>
      <c r="D291" s="19" t="s">
        <v>255</v>
      </c>
      <c r="E291" s="19">
        <v>6</v>
      </c>
    </row>
    <row r="293">
      <c r="A293" s="24" t="s">
        <v>174</v>
      </c>
      <c r="B293" s="24" t="s">
        <v>174</v>
      </c>
      <c r="C293" s="24" t="s">
        <v>174</v>
      </c>
      <c r="D293" s="24" t="s">
        <v>174</v>
      </c>
      <c r="E293" s="24" t="s">
        <v>174</v>
      </c>
    </row>
    <row r="294">
      <c r="A294" s="23" t="s">
        <v>175</v>
      </c>
      <c r="B294" s="23" t="s">
        <v>175</v>
      </c>
      <c r="C294" s="23" t="s">
        <v>175</v>
      </c>
      <c r="D294" s="23" t="s">
        <v>176</v>
      </c>
      <c r="E294" s="23"/>
    </row>
    <row r="295">
      <c r="A295" s="19"/>
      <c r="B295" s="19"/>
      <c r="C295" s="19"/>
      <c r="D295" s="19" t="s">
        <v>177</v>
      </c>
      <c r="E295" s="19" t="s">
        <v>178</v>
      </c>
    </row>
    <row r="297">
      <c r="A297" s="24" t="s">
        <v>179</v>
      </c>
      <c r="B297" s="24" t="s">
        <v>179</v>
      </c>
      <c r="C297" s="24" t="s">
        <v>179</v>
      </c>
      <c r="D297" s="24" t="s">
        <v>179</v>
      </c>
      <c r="E297" s="24" t="s">
        <v>179</v>
      </c>
    </row>
    <row r="298">
      <c r="A298" s="23" t="s">
        <v>180</v>
      </c>
      <c r="B298" s="23"/>
      <c r="C298" s="23"/>
      <c r="D298" s="23" t="s">
        <v>165</v>
      </c>
      <c r="E298" s="23"/>
    </row>
    <row r="299">
      <c r="A299" s="19" t="s">
        <v>283</v>
      </c>
      <c r="B299" s="19" t="s">
        <v>283</v>
      </c>
      <c r="C299" s="19" t="s">
        <v>283</v>
      </c>
      <c r="D299" s="19" t="s">
        <v>283</v>
      </c>
      <c r="E299" s="19" t="s">
        <v>178</v>
      </c>
    </row>
    <row r="301">
      <c r="A301" s="24" t="s">
        <v>184</v>
      </c>
      <c r="B301" s="24" t="s">
        <v>184</v>
      </c>
      <c r="C301" s="24" t="s">
        <v>184</v>
      </c>
      <c r="D301" s="24" t="s">
        <v>184</v>
      </c>
      <c r="E301" s="24" t="s">
        <v>184</v>
      </c>
    </row>
    <row r="302">
      <c r="A302" s="23" t="s">
        <v>165</v>
      </c>
      <c r="B302" s="23" t="s">
        <v>185</v>
      </c>
      <c r="C302" s="23" t="s">
        <v>186</v>
      </c>
      <c r="D302" s="23" t="s">
        <v>187</v>
      </c>
      <c r="E302" s="23"/>
    </row>
    <row r="303">
      <c r="A303" s="19" t="s">
        <v>165</v>
      </c>
      <c r="B303" s="19" t="s">
        <v>188</v>
      </c>
      <c r="C303" s="19" t="s">
        <v>284</v>
      </c>
      <c r="D303" s="19" t="s">
        <v>258</v>
      </c>
      <c r="E303" s="19" t="s">
        <v>190</v>
      </c>
    </row>
    <row r="305">
      <c r="A305" s="20" t="s">
        <v>254</v>
      </c>
      <c r="B305" s="20" t="s">
        <v>254</v>
      </c>
      <c r="C305" s="20" t="s">
        <v>254</v>
      </c>
      <c r="D305" s="20" t="s">
        <v>254</v>
      </c>
      <c r="E305" s="20" t="s">
        <v>254</v>
      </c>
    </row>
    <row r="306">
      <c r="A306" s="22"/>
      <c r="B306" s="22"/>
      <c r="C306" s="22"/>
      <c r="D306" s="22"/>
      <c r="E306" s="22"/>
    </row>
    <row r="307">
      <c r="A307" s="23" t="s">
        <v>165</v>
      </c>
      <c r="B307" s="23" t="s">
        <v>166</v>
      </c>
      <c r="C307" s="23" t="s">
        <v>172</v>
      </c>
      <c r="D307" s="23" t="s">
        <v>172</v>
      </c>
      <c r="E307" s="23" t="s">
        <v>9</v>
      </c>
    </row>
    <row r="308">
      <c r="A308" s="19" t="s">
        <v>168</v>
      </c>
      <c r="B308" s="19">
        <v>6</v>
      </c>
      <c r="C308" s="19" t="s">
        <v>255</v>
      </c>
      <c r="D308" s="19" t="s">
        <v>255</v>
      </c>
      <c r="E308" s="19">
        <v>6</v>
      </c>
    </row>
    <row r="310">
      <c r="A310" s="24" t="s">
        <v>174</v>
      </c>
      <c r="B310" s="24" t="s">
        <v>174</v>
      </c>
      <c r="C310" s="24" t="s">
        <v>174</v>
      </c>
      <c r="D310" s="24" t="s">
        <v>174</v>
      </c>
      <c r="E310" s="24" t="s">
        <v>174</v>
      </c>
    </row>
    <row r="311">
      <c r="A311" s="23" t="s">
        <v>175</v>
      </c>
      <c r="B311" s="23" t="s">
        <v>175</v>
      </c>
      <c r="C311" s="23" t="s">
        <v>175</v>
      </c>
      <c r="D311" s="23" t="s">
        <v>176</v>
      </c>
      <c r="E311" s="23"/>
    </row>
    <row r="312">
      <c r="A312" s="19"/>
      <c r="B312" s="19"/>
      <c r="C312" s="19"/>
      <c r="D312" s="19" t="s">
        <v>177</v>
      </c>
      <c r="E312" s="19" t="s">
        <v>178</v>
      </c>
    </row>
    <row r="314">
      <c r="A314" s="24" t="s">
        <v>179</v>
      </c>
      <c r="B314" s="24" t="s">
        <v>179</v>
      </c>
      <c r="C314" s="24" t="s">
        <v>179</v>
      </c>
      <c r="D314" s="24" t="s">
        <v>179</v>
      </c>
      <c r="E314" s="24" t="s">
        <v>179</v>
      </c>
    </row>
    <row r="315">
      <c r="A315" s="23" t="s">
        <v>180</v>
      </c>
      <c r="B315" s="23"/>
      <c r="C315" s="23"/>
      <c r="D315" s="23" t="s">
        <v>165</v>
      </c>
      <c r="E315" s="23"/>
    </row>
    <row r="316">
      <c r="A316" s="19" t="s">
        <v>285</v>
      </c>
      <c r="B316" s="19" t="s">
        <v>285</v>
      </c>
      <c r="C316" s="19" t="s">
        <v>285</v>
      </c>
      <c r="D316" s="19" t="s">
        <v>285</v>
      </c>
      <c r="E316" s="19" t="s">
        <v>178</v>
      </c>
    </row>
    <row r="318">
      <c r="A318" s="24" t="s">
        <v>184</v>
      </c>
      <c r="B318" s="24" t="s">
        <v>184</v>
      </c>
      <c r="C318" s="24" t="s">
        <v>184</v>
      </c>
      <c r="D318" s="24" t="s">
        <v>184</v>
      </c>
      <c r="E318" s="24" t="s">
        <v>184</v>
      </c>
    </row>
    <row r="319">
      <c r="A319" s="23" t="s">
        <v>165</v>
      </c>
      <c r="B319" s="23" t="s">
        <v>185</v>
      </c>
      <c r="C319" s="23" t="s">
        <v>186</v>
      </c>
      <c r="D319" s="23" t="s">
        <v>187</v>
      </c>
      <c r="E319" s="23"/>
    </row>
    <row r="320">
      <c r="A320" s="19" t="s">
        <v>165</v>
      </c>
      <c r="B320" s="19" t="s">
        <v>188</v>
      </c>
      <c r="C320" s="19" t="s">
        <v>286</v>
      </c>
      <c r="D320" s="19" t="s">
        <v>258</v>
      </c>
      <c r="E320" s="19" t="s">
        <v>190</v>
      </c>
    </row>
    <row r="322">
      <c r="A322" s="20" t="s">
        <v>254</v>
      </c>
      <c r="B322" s="20" t="s">
        <v>254</v>
      </c>
      <c r="C322" s="20" t="s">
        <v>254</v>
      </c>
      <c r="D322" s="20" t="s">
        <v>254</v>
      </c>
      <c r="E322" s="20" t="s">
        <v>254</v>
      </c>
    </row>
    <row r="323">
      <c r="A323" s="22"/>
      <c r="B323" s="22"/>
      <c r="C323" s="22"/>
      <c r="D323" s="22"/>
      <c r="E323" s="22"/>
    </row>
    <row r="324">
      <c r="A324" s="23" t="s">
        <v>165</v>
      </c>
      <c r="B324" s="23" t="s">
        <v>166</v>
      </c>
      <c r="C324" s="23" t="s">
        <v>172</v>
      </c>
      <c r="D324" s="23" t="s">
        <v>172</v>
      </c>
      <c r="E324" s="23" t="s">
        <v>9</v>
      </c>
    </row>
    <row r="325">
      <c r="A325" s="19" t="s">
        <v>168</v>
      </c>
      <c r="B325" s="19">
        <v>1</v>
      </c>
      <c r="C325" s="19" t="s">
        <v>255</v>
      </c>
      <c r="D325" s="19" t="s">
        <v>255</v>
      </c>
      <c r="E325" s="19">
        <v>1</v>
      </c>
    </row>
    <row r="327">
      <c r="A327" s="24" t="s">
        <v>174</v>
      </c>
      <c r="B327" s="24" t="s">
        <v>174</v>
      </c>
      <c r="C327" s="24" t="s">
        <v>174</v>
      </c>
      <c r="D327" s="24" t="s">
        <v>174</v>
      </c>
      <c r="E327" s="24" t="s">
        <v>174</v>
      </c>
    </row>
    <row r="328">
      <c r="A328" s="23" t="s">
        <v>175</v>
      </c>
      <c r="B328" s="23" t="s">
        <v>175</v>
      </c>
      <c r="C328" s="23" t="s">
        <v>175</v>
      </c>
      <c r="D328" s="23" t="s">
        <v>176</v>
      </c>
      <c r="E328" s="23"/>
    </row>
    <row r="329">
      <c r="A329" s="19"/>
      <c r="B329" s="19"/>
      <c r="C329" s="19"/>
      <c r="D329" s="19" t="s">
        <v>177</v>
      </c>
      <c r="E329" s="19" t="s">
        <v>178</v>
      </c>
    </row>
    <row r="331">
      <c r="A331" s="24" t="s">
        <v>179</v>
      </c>
      <c r="B331" s="24" t="s">
        <v>179</v>
      </c>
      <c r="C331" s="24" t="s">
        <v>179</v>
      </c>
      <c r="D331" s="24" t="s">
        <v>179</v>
      </c>
      <c r="E331" s="24" t="s">
        <v>179</v>
      </c>
    </row>
    <row r="332">
      <c r="A332" s="23" t="s">
        <v>180</v>
      </c>
      <c r="B332" s="23"/>
      <c r="C332" s="23"/>
      <c r="D332" s="23" t="s">
        <v>165</v>
      </c>
      <c r="E332" s="23"/>
    </row>
    <row r="333">
      <c r="A333" s="19" t="s">
        <v>287</v>
      </c>
      <c r="B333" s="19" t="s">
        <v>287</v>
      </c>
      <c r="C333" s="19" t="s">
        <v>287</v>
      </c>
      <c r="D333" s="19" t="s">
        <v>287</v>
      </c>
      <c r="E333" s="19" t="s">
        <v>178</v>
      </c>
    </row>
    <row r="335">
      <c r="A335" s="24" t="s">
        <v>184</v>
      </c>
      <c r="B335" s="24" t="s">
        <v>184</v>
      </c>
      <c r="C335" s="24" t="s">
        <v>184</v>
      </c>
      <c r="D335" s="24" t="s">
        <v>184</v>
      </c>
      <c r="E335" s="24" t="s">
        <v>184</v>
      </c>
    </row>
    <row r="336">
      <c r="A336" s="23" t="s">
        <v>165</v>
      </c>
      <c r="B336" s="23" t="s">
        <v>185</v>
      </c>
      <c r="C336" s="23" t="s">
        <v>186</v>
      </c>
      <c r="D336" s="23" t="s">
        <v>187</v>
      </c>
      <c r="E336" s="23"/>
    </row>
    <row r="337">
      <c r="A337" s="19" t="s">
        <v>165</v>
      </c>
      <c r="B337" s="19" t="s">
        <v>188</v>
      </c>
      <c r="C337" s="19" t="s">
        <v>288</v>
      </c>
      <c r="D337" s="19" t="s">
        <v>258</v>
      </c>
      <c r="E337" s="19" t="s">
        <v>190</v>
      </c>
    </row>
    <row r="339">
      <c r="A339" s="20" t="s">
        <v>254</v>
      </c>
      <c r="B339" s="20" t="s">
        <v>254</v>
      </c>
      <c r="C339" s="20" t="s">
        <v>254</v>
      </c>
      <c r="D339" s="20" t="s">
        <v>254</v>
      </c>
      <c r="E339" s="20" t="s">
        <v>254</v>
      </c>
    </row>
    <row r="340">
      <c r="A340" s="22"/>
      <c r="B340" s="22"/>
      <c r="C340" s="22"/>
      <c r="D340" s="22"/>
      <c r="E340" s="22"/>
    </row>
    <row r="341">
      <c r="A341" s="23" t="s">
        <v>165</v>
      </c>
      <c r="B341" s="23" t="s">
        <v>166</v>
      </c>
      <c r="C341" s="23" t="s">
        <v>172</v>
      </c>
      <c r="D341" s="23" t="s">
        <v>172</v>
      </c>
      <c r="E341" s="23" t="s">
        <v>9</v>
      </c>
    </row>
    <row r="342">
      <c r="A342" s="19" t="s">
        <v>168</v>
      </c>
      <c r="B342" s="19">
        <v>26</v>
      </c>
      <c r="C342" s="19" t="s">
        <v>255</v>
      </c>
      <c r="D342" s="19" t="s">
        <v>255</v>
      </c>
      <c r="E342" s="19">
        <v>26</v>
      </c>
    </row>
    <row r="344">
      <c r="A344" s="24" t="s">
        <v>174</v>
      </c>
      <c r="B344" s="24" t="s">
        <v>174</v>
      </c>
      <c r="C344" s="24" t="s">
        <v>174</v>
      </c>
      <c r="D344" s="24" t="s">
        <v>174</v>
      </c>
      <c r="E344" s="24" t="s">
        <v>174</v>
      </c>
    </row>
    <row r="345">
      <c r="A345" s="23" t="s">
        <v>175</v>
      </c>
      <c r="B345" s="23" t="s">
        <v>175</v>
      </c>
      <c r="C345" s="23" t="s">
        <v>175</v>
      </c>
      <c r="D345" s="23" t="s">
        <v>176</v>
      </c>
      <c r="E345" s="23"/>
    </row>
    <row r="346">
      <c r="A346" s="19"/>
      <c r="B346" s="19"/>
      <c r="C346" s="19"/>
      <c r="D346" s="19" t="s">
        <v>177</v>
      </c>
      <c r="E346" s="19" t="s">
        <v>178</v>
      </c>
    </row>
    <row r="348">
      <c r="A348" s="24" t="s">
        <v>179</v>
      </c>
      <c r="B348" s="24" t="s">
        <v>179</v>
      </c>
      <c r="C348" s="24" t="s">
        <v>179</v>
      </c>
      <c r="D348" s="24" t="s">
        <v>179</v>
      </c>
      <c r="E348" s="24" t="s">
        <v>179</v>
      </c>
    </row>
    <row r="349">
      <c r="A349" s="23" t="s">
        <v>180</v>
      </c>
      <c r="B349" s="23"/>
      <c r="C349" s="23"/>
      <c r="D349" s="23" t="s">
        <v>165</v>
      </c>
      <c r="E349" s="23"/>
    </row>
    <row r="350">
      <c r="A350" s="19" t="s">
        <v>289</v>
      </c>
      <c r="B350" s="19" t="s">
        <v>289</v>
      </c>
      <c r="C350" s="19" t="s">
        <v>289</v>
      </c>
      <c r="D350" s="19" t="s">
        <v>289</v>
      </c>
      <c r="E350" s="19" t="s">
        <v>178</v>
      </c>
    </row>
    <row r="352">
      <c r="A352" s="24" t="s">
        <v>184</v>
      </c>
      <c r="B352" s="24" t="s">
        <v>184</v>
      </c>
      <c r="C352" s="24" t="s">
        <v>184</v>
      </c>
      <c r="D352" s="24" t="s">
        <v>184</v>
      </c>
      <c r="E352" s="24" t="s">
        <v>184</v>
      </c>
    </row>
    <row r="353">
      <c r="A353" s="23" t="s">
        <v>165</v>
      </c>
      <c r="B353" s="23" t="s">
        <v>185</v>
      </c>
      <c r="C353" s="23" t="s">
        <v>186</v>
      </c>
      <c r="D353" s="23" t="s">
        <v>187</v>
      </c>
      <c r="E353" s="23"/>
    </row>
    <row r="354">
      <c r="A354" s="19" t="s">
        <v>165</v>
      </c>
      <c r="B354" s="19" t="s">
        <v>188</v>
      </c>
      <c r="C354" s="19" t="s">
        <v>290</v>
      </c>
      <c r="D354" s="19" t="s">
        <v>258</v>
      </c>
      <c r="E354" s="19" t="s">
        <v>190</v>
      </c>
    </row>
    <row r="356">
      <c r="A356" s="20" t="s">
        <v>254</v>
      </c>
      <c r="B356" s="20" t="s">
        <v>254</v>
      </c>
      <c r="C356" s="20" t="s">
        <v>254</v>
      </c>
      <c r="D356" s="20" t="s">
        <v>254</v>
      </c>
      <c r="E356" s="20" t="s">
        <v>254</v>
      </c>
    </row>
    <row r="357">
      <c r="A357" s="22"/>
      <c r="B357" s="22"/>
      <c r="C357" s="22"/>
      <c r="D357" s="22"/>
      <c r="E357" s="22"/>
    </row>
    <row r="358">
      <c r="A358" s="23" t="s">
        <v>165</v>
      </c>
      <c r="B358" s="23" t="s">
        <v>166</v>
      </c>
      <c r="C358" s="23" t="s">
        <v>172</v>
      </c>
      <c r="D358" s="23" t="s">
        <v>172</v>
      </c>
      <c r="E358" s="23" t="s">
        <v>9</v>
      </c>
    </row>
    <row r="359">
      <c r="A359" s="19" t="s">
        <v>168</v>
      </c>
      <c r="B359" s="19">
        <v>6</v>
      </c>
      <c r="C359" s="19" t="s">
        <v>255</v>
      </c>
      <c r="D359" s="19" t="s">
        <v>255</v>
      </c>
      <c r="E359" s="19">
        <v>6</v>
      </c>
    </row>
    <row r="361">
      <c r="A361" s="24" t="s">
        <v>174</v>
      </c>
      <c r="B361" s="24" t="s">
        <v>174</v>
      </c>
      <c r="C361" s="24" t="s">
        <v>174</v>
      </c>
      <c r="D361" s="24" t="s">
        <v>174</v>
      </c>
      <c r="E361" s="24" t="s">
        <v>174</v>
      </c>
    </row>
    <row r="362">
      <c r="A362" s="23" t="s">
        <v>175</v>
      </c>
      <c r="B362" s="23" t="s">
        <v>175</v>
      </c>
      <c r="C362" s="23" t="s">
        <v>175</v>
      </c>
      <c r="D362" s="23" t="s">
        <v>176</v>
      </c>
      <c r="E362" s="23"/>
    </row>
    <row r="363">
      <c r="A363" s="19"/>
      <c r="B363" s="19"/>
      <c r="C363" s="19"/>
      <c r="D363" s="19" t="s">
        <v>177</v>
      </c>
      <c r="E363" s="19" t="s">
        <v>178</v>
      </c>
    </row>
    <row r="365">
      <c r="A365" s="24" t="s">
        <v>179</v>
      </c>
      <c r="B365" s="24" t="s">
        <v>179</v>
      </c>
      <c r="C365" s="24" t="s">
        <v>179</v>
      </c>
      <c r="D365" s="24" t="s">
        <v>179</v>
      </c>
      <c r="E365" s="24" t="s">
        <v>179</v>
      </c>
    </row>
    <row r="366">
      <c r="A366" s="23" t="s">
        <v>180</v>
      </c>
      <c r="B366" s="23"/>
      <c r="C366" s="23"/>
      <c r="D366" s="23" t="s">
        <v>165</v>
      </c>
      <c r="E366" s="23"/>
    </row>
    <row r="367">
      <c r="A367" s="19" t="s">
        <v>291</v>
      </c>
      <c r="B367" s="19" t="s">
        <v>291</v>
      </c>
      <c r="C367" s="19" t="s">
        <v>291</v>
      </c>
      <c r="D367" s="19" t="s">
        <v>291</v>
      </c>
      <c r="E367" s="19" t="s">
        <v>178</v>
      </c>
    </row>
    <row r="369">
      <c r="A369" s="24" t="s">
        <v>184</v>
      </c>
      <c r="B369" s="24" t="s">
        <v>184</v>
      </c>
      <c r="C369" s="24" t="s">
        <v>184</v>
      </c>
      <c r="D369" s="24" t="s">
        <v>184</v>
      </c>
      <c r="E369" s="24" t="s">
        <v>184</v>
      </c>
    </row>
    <row r="370">
      <c r="A370" s="23" t="s">
        <v>165</v>
      </c>
      <c r="B370" s="23" t="s">
        <v>185</v>
      </c>
      <c r="C370" s="23" t="s">
        <v>186</v>
      </c>
      <c r="D370" s="23" t="s">
        <v>187</v>
      </c>
      <c r="E370" s="23"/>
    </row>
    <row r="371">
      <c r="A371" s="19" t="s">
        <v>165</v>
      </c>
      <c r="B371" s="19" t="s">
        <v>188</v>
      </c>
      <c r="C371" s="19" t="s">
        <v>292</v>
      </c>
      <c r="D371" s="19" t="s">
        <v>258</v>
      </c>
      <c r="E371" s="19" t="s">
        <v>190</v>
      </c>
    </row>
    <row r="373">
      <c r="A373" s="20" t="s">
        <v>254</v>
      </c>
      <c r="B373" s="20" t="s">
        <v>254</v>
      </c>
      <c r="C373" s="20" t="s">
        <v>254</v>
      </c>
      <c r="D373" s="20" t="s">
        <v>254</v>
      </c>
      <c r="E373" s="20" t="s">
        <v>254</v>
      </c>
    </row>
    <row r="374">
      <c r="A374" s="22"/>
      <c r="B374" s="22"/>
      <c r="C374" s="22"/>
      <c r="D374" s="22"/>
      <c r="E374" s="22"/>
    </row>
    <row r="375">
      <c r="A375" s="23" t="s">
        <v>165</v>
      </c>
      <c r="B375" s="23" t="s">
        <v>166</v>
      </c>
      <c r="C375" s="23" t="s">
        <v>172</v>
      </c>
      <c r="D375" s="23" t="s">
        <v>172</v>
      </c>
      <c r="E375" s="23" t="s">
        <v>9</v>
      </c>
    </row>
    <row r="376">
      <c r="A376" s="19" t="s">
        <v>168</v>
      </c>
      <c r="B376" s="19">
        <v>26</v>
      </c>
      <c r="C376" s="19" t="s">
        <v>255</v>
      </c>
      <c r="D376" s="19" t="s">
        <v>255</v>
      </c>
      <c r="E376" s="19">
        <v>26</v>
      </c>
    </row>
    <row r="378">
      <c r="A378" s="24" t="s">
        <v>174</v>
      </c>
      <c r="B378" s="24" t="s">
        <v>174</v>
      </c>
      <c r="C378" s="24" t="s">
        <v>174</v>
      </c>
      <c r="D378" s="24" t="s">
        <v>174</v>
      </c>
      <c r="E378" s="24" t="s">
        <v>174</v>
      </c>
    </row>
    <row r="379">
      <c r="A379" s="23" t="s">
        <v>175</v>
      </c>
      <c r="B379" s="23" t="s">
        <v>175</v>
      </c>
      <c r="C379" s="23" t="s">
        <v>175</v>
      </c>
      <c r="D379" s="23" t="s">
        <v>176</v>
      </c>
      <c r="E379" s="23"/>
    </row>
    <row r="380">
      <c r="A380" s="19"/>
      <c r="B380" s="19"/>
      <c r="C380" s="19"/>
      <c r="D380" s="19" t="s">
        <v>177</v>
      </c>
      <c r="E380" s="19" t="s">
        <v>178</v>
      </c>
    </row>
    <row r="382">
      <c r="A382" s="24" t="s">
        <v>179</v>
      </c>
      <c r="B382" s="24" t="s">
        <v>179</v>
      </c>
      <c r="C382" s="24" t="s">
        <v>179</v>
      </c>
      <c r="D382" s="24" t="s">
        <v>179</v>
      </c>
      <c r="E382" s="24" t="s">
        <v>179</v>
      </c>
    </row>
    <row r="383">
      <c r="A383" s="23" t="s">
        <v>180</v>
      </c>
      <c r="B383" s="23"/>
      <c r="C383" s="23"/>
      <c r="D383" s="23" t="s">
        <v>165</v>
      </c>
      <c r="E383" s="23"/>
    </row>
    <row r="384">
      <c r="A384" s="19" t="s">
        <v>293</v>
      </c>
      <c r="B384" s="19" t="s">
        <v>293</v>
      </c>
      <c r="C384" s="19" t="s">
        <v>293</v>
      </c>
      <c r="D384" s="19" t="s">
        <v>293</v>
      </c>
      <c r="E384" s="19" t="s">
        <v>178</v>
      </c>
    </row>
    <row r="386">
      <c r="A386" s="24" t="s">
        <v>184</v>
      </c>
      <c r="B386" s="24" t="s">
        <v>184</v>
      </c>
      <c r="C386" s="24" t="s">
        <v>184</v>
      </c>
      <c r="D386" s="24" t="s">
        <v>184</v>
      </c>
      <c r="E386" s="24" t="s">
        <v>184</v>
      </c>
    </row>
    <row r="387">
      <c r="A387" s="23" t="s">
        <v>165</v>
      </c>
      <c r="B387" s="23" t="s">
        <v>185</v>
      </c>
      <c r="C387" s="23" t="s">
        <v>186</v>
      </c>
      <c r="D387" s="23" t="s">
        <v>187</v>
      </c>
      <c r="E387" s="23"/>
    </row>
    <row r="388">
      <c r="A388" s="19" t="s">
        <v>165</v>
      </c>
      <c r="B388" s="19" t="s">
        <v>188</v>
      </c>
      <c r="C388" s="19" t="s">
        <v>294</v>
      </c>
      <c r="D388" s="19" t="s">
        <v>258</v>
      </c>
      <c r="E388" s="19" t="s">
        <v>190</v>
      </c>
    </row>
  </sheetData>
  <mergeCells>
    <mergeCell ref="A5:E5"/>
    <mergeCell ref="A6:E6"/>
    <mergeCell ref="A33:E33"/>
    <mergeCell ref="A34:E34"/>
    <mergeCell ref="C35:D35"/>
    <mergeCell ref="C36:D36"/>
    <mergeCell ref="A38:E38"/>
    <mergeCell ref="A39:C39"/>
    <mergeCell ref="A42:E42"/>
    <mergeCell ref="A43"/>
    <mergeCell ref="A44:C44"/>
    <mergeCell ref="A46:E46"/>
    <mergeCell ref="A50:E50"/>
    <mergeCell ref="A51:E51"/>
    <mergeCell ref="C52:D52"/>
    <mergeCell ref="C53:D53"/>
    <mergeCell ref="A55:E55"/>
    <mergeCell ref="A56:C56"/>
    <mergeCell ref="A59:E59"/>
    <mergeCell ref="A60"/>
    <mergeCell ref="A61:C61"/>
    <mergeCell ref="A63:E63"/>
    <mergeCell ref="A67:E67"/>
    <mergeCell ref="A68:E68"/>
    <mergeCell ref="C69:D69"/>
    <mergeCell ref="C70:D70"/>
    <mergeCell ref="A72:E72"/>
    <mergeCell ref="A73:C73"/>
    <mergeCell ref="A76:E76"/>
    <mergeCell ref="A77"/>
    <mergeCell ref="A78:C78"/>
    <mergeCell ref="A80:E80"/>
    <mergeCell ref="A84:E84"/>
    <mergeCell ref="A85:E85"/>
    <mergeCell ref="C86:D86"/>
    <mergeCell ref="C87:D87"/>
    <mergeCell ref="A89:E89"/>
    <mergeCell ref="A90:C90"/>
    <mergeCell ref="A93:E93"/>
    <mergeCell ref="A94"/>
    <mergeCell ref="A95:C95"/>
    <mergeCell ref="A97:E97"/>
    <mergeCell ref="A101:E101"/>
    <mergeCell ref="A102:E102"/>
    <mergeCell ref="C103:D103"/>
    <mergeCell ref="C104:D104"/>
    <mergeCell ref="A106:E106"/>
    <mergeCell ref="A107:C107"/>
    <mergeCell ref="A110:E110"/>
    <mergeCell ref="A111"/>
    <mergeCell ref="A112:C112"/>
    <mergeCell ref="A114:E114"/>
    <mergeCell ref="A118:E118"/>
    <mergeCell ref="A119:E119"/>
    <mergeCell ref="C120:D120"/>
    <mergeCell ref="C121:D121"/>
    <mergeCell ref="A123:E123"/>
    <mergeCell ref="A124:C124"/>
    <mergeCell ref="A127:E127"/>
    <mergeCell ref="A128"/>
    <mergeCell ref="A129:C129"/>
    <mergeCell ref="A131:E131"/>
    <mergeCell ref="A135:E135"/>
    <mergeCell ref="A136:E136"/>
    <mergeCell ref="C137:D137"/>
    <mergeCell ref="C138:D138"/>
    <mergeCell ref="A140:E140"/>
    <mergeCell ref="A141:C141"/>
    <mergeCell ref="A144:E144"/>
    <mergeCell ref="A145"/>
    <mergeCell ref="A146:C146"/>
    <mergeCell ref="A148:E148"/>
    <mergeCell ref="A152:E152"/>
    <mergeCell ref="A153:E153"/>
    <mergeCell ref="C154:D154"/>
    <mergeCell ref="C155:D155"/>
    <mergeCell ref="A157:E157"/>
    <mergeCell ref="A158:C158"/>
    <mergeCell ref="A161:E161"/>
    <mergeCell ref="A162"/>
    <mergeCell ref="A163:C163"/>
    <mergeCell ref="A165:E165"/>
    <mergeCell ref="A169:E169"/>
    <mergeCell ref="A170:E170"/>
    <mergeCell ref="C171:D171"/>
    <mergeCell ref="C172:D172"/>
    <mergeCell ref="A174:E174"/>
    <mergeCell ref="A175:C175"/>
    <mergeCell ref="A178:E178"/>
    <mergeCell ref="A179"/>
    <mergeCell ref="A180:C180"/>
    <mergeCell ref="A182:E182"/>
    <mergeCell ref="A186:E186"/>
    <mergeCell ref="A187:E187"/>
    <mergeCell ref="C188:D188"/>
    <mergeCell ref="C189:D189"/>
    <mergeCell ref="A191:E191"/>
    <mergeCell ref="A192:C192"/>
    <mergeCell ref="A195:E195"/>
    <mergeCell ref="A196"/>
    <mergeCell ref="A197:C197"/>
    <mergeCell ref="A199:E199"/>
    <mergeCell ref="A203:E203"/>
    <mergeCell ref="A204:E204"/>
    <mergeCell ref="C205:D205"/>
    <mergeCell ref="C206:D206"/>
    <mergeCell ref="A208:E208"/>
    <mergeCell ref="A209:C209"/>
    <mergeCell ref="A212:E212"/>
    <mergeCell ref="A213"/>
    <mergeCell ref="A214:C214"/>
    <mergeCell ref="A216:E216"/>
    <mergeCell ref="A220:E220"/>
    <mergeCell ref="A221:E221"/>
    <mergeCell ref="C222:D222"/>
    <mergeCell ref="C223:D223"/>
    <mergeCell ref="A225:E225"/>
    <mergeCell ref="A226:C226"/>
    <mergeCell ref="A229:E229"/>
    <mergeCell ref="A230"/>
    <mergeCell ref="A231:C231"/>
    <mergeCell ref="A233:E233"/>
    <mergeCell ref="A237:E237"/>
    <mergeCell ref="A238:E238"/>
    <mergeCell ref="C239:D239"/>
    <mergeCell ref="C240:D240"/>
    <mergeCell ref="A242:E242"/>
    <mergeCell ref="A243:C243"/>
    <mergeCell ref="A246:E246"/>
    <mergeCell ref="A247"/>
    <mergeCell ref="A248:C248"/>
    <mergeCell ref="A250:E250"/>
    <mergeCell ref="A254:E254"/>
    <mergeCell ref="A255:E255"/>
    <mergeCell ref="C256:D256"/>
    <mergeCell ref="C257:D257"/>
    <mergeCell ref="A259:E259"/>
    <mergeCell ref="A260:C260"/>
    <mergeCell ref="A263:E263"/>
    <mergeCell ref="A264"/>
    <mergeCell ref="A265:C265"/>
    <mergeCell ref="A267:E267"/>
    <mergeCell ref="A271:E271"/>
    <mergeCell ref="A272:E272"/>
    <mergeCell ref="C273:D273"/>
    <mergeCell ref="C274:D274"/>
    <mergeCell ref="A276:E276"/>
    <mergeCell ref="A277:C277"/>
    <mergeCell ref="A280:E280"/>
    <mergeCell ref="A281"/>
    <mergeCell ref="A282:C282"/>
    <mergeCell ref="A284:E284"/>
    <mergeCell ref="A288:E288"/>
    <mergeCell ref="A289:E289"/>
    <mergeCell ref="C290:D290"/>
    <mergeCell ref="C291:D291"/>
    <mergeCell ref="A293:E293"/>
    <mergeCell ref="A294:C294"/>
    <mergeCell ref="A297:E297"/>
    <mergeCell ref="A298"/>
    <mergeCell ref="A299:C299"/>
    <mergeCell ref="A301:E301"/>
    <mergeCell ref="A305:E305"/>
    <mergeCell ref="A306:E306"/>
    <mergeCell ref="C307:D307"/>
    <mergeCell ref="C308:D308"/>
    <mergeCell ref="A310:E310"/>
    <mergeCell ref="A311:C311"/>
    <mergeCell ref="A314:E314"/>
    <mergeCell ref="A315"/>
    <mergeCell ref="A316:C316"/>
    <mergeCell ref="A318:E318"/>
    <mergeCell ref="A322:E322"/>
    <mergeCell ref="A323:E323"/>
    <mergeCell ref="C324:D324"/>
    <mergeCell ref="C325:D325"/>
    <mergeCell ref="A327:E327"/>
    <mergeCell ref="A328:C328"/>
    <mergeCell ref="A331:E331"/>
    <mergeCell ref="A332"/>
    <mergeCell ref="A333:C333"/>
    <mergeCell ref="A335:E335"/>
    <mergeCell ref="A339:E339"/>
    <mergeCell ref="A340:E340"/>
    <mergeCell ref="C341:D341"/>
    <mergeCell ref="C342:D342"/>
    <mergeCell ref="A344:E344"/>
    <mergeCell ref="A345:C345"/>
    <mergeCell ref="A348:E348"/>
    <mergeCell ref="A349"/>
    <mergeCell ref="A350:C350"/>
    <mergeCell ref="A352:E352"/>
    <mergeCell ref="A356:E356"/>
    <mergeCell ref="A357:E357"/>
    <mergeCell ref="C358:D358"/>
    <mergeCell ref="C359:D359"/>
    <mergeCell ref="A361:E361"/>
    <mergeCell ref="A362:C362"/>
    <mergeCell ref="A365:E365"/>
    <mergeCell ref="A366"/>
    <mergeCell ref="A367:C367"/>
    <mergeCell ref="A369:E369"/>
    <mergeCell ref="A373:E373"/>
    <mergeCell ref="A374:E374"/>
    <mergeCell ref="C375:D375"/>
    <mergeCell ref="C376:D376"/>
    <mergeCell ref="A378:E378"/>
    <mergeCell ref="A379:C379"/>
    <mergeCell ref="A382:E382"/>
    <mergeCell ref="A383"/>
    <mergeCell ref="A384:C384"/>
    <mergeCell ref="A386:E386"/>
  </mergeCells>
  <hyperlinks>
    <hyperlink ref="A2" r:id="rId2"/>
    <hyperlink ref="F2" r:id="rId3"/>
    <hyperlink ref="E30" r:id="rId4"/>
  </hyperlinks>
  <headerFooter/>
  <tableParts>
    <tablePart r:id="rId1"/>
  </tableParts>
</worksheet>
</file>

<file path=xl/worksheets/sheet23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89</v>
      </c>
      <c r="B2" s="12" t="s">
        <v>90</v>
      </c>
      <c r="C2" s="12" t="s">
        <v>24</v>
      </c>
      <c r="D2" s="12" t="s">
        <v>91</v>
      </c>
      <c r="E2" s="12" t="s">
        <v>38</v>
      </c>
      <c r="F2" s="12" t="s">
        <v>92</v>
      </c>
      <c r="G2" s="12">
        <v>32.32</v>
      </c>
      <c r="H2" s="12">
        <v>38.73552</v>
      </c>
      <c r="I2" s="12">
        <v>3428.4808752000004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46</v>
      </c>
      <c r="D8" s="19" t="s">
        <v>295</v>
      </c>
      <c r="E8" s="19">
        <v>88.5059140011744</v>
      </c>
    </row>
    <row r="9">
      <c r="A9" s="19" t="s">
        <v>170</v>
      </c>
      <c r="B9" s="19" t="s">
        <v>170</v>
      </c>
      <c r="C9" s="19">
        <f>SUBTOTAL(109,Criteria_Summary13.4.21[Elementos])</f>
      </c>
      <c r="D9" s="19" t="s">
        <v>170</v>
      </c>
      <c r="E9" s="19">
        <f>SUBTOTAL(109,Criteria_Summary13.4.21[Total])</f>
      </c>
    </row>
    <row r="10">
      <c r="A10" s="20" t="s">
        <v>171</v>
      </c>
      <c r="B10" s="20">
        <v>0</v>
      </c>
      <c r="C10" s="21"/>
      <c r="D10" s="21"/>
      <c r="E10" s="20">
        <v>88.51</v>
      </c>
    </row>
    <row r="13">
      <c r="A13" s="20" t="s">
        <v>295</v>
      </c>
      <c r="B13" s="20" t="s">
        <v>295</v>
      </c>
      <c r="C13" s="20" t="s">
        <v>295</v>
      </c>
      <c r="D13" s="20" t="s">
        <v>295</v>
      </c>
      <c r="E13" s="20" t="s">
        <v>295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46</v>
      </c>
      <c r="C16" s="19" t="s">
        <v>209</v>
      </c>
      <c r="D16" s="19" t="s">
        <v>209</v>
      </c>
      <c r="E16" s="19">
        <v>88.5059140011744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296</v>
      </c>
      <c r="B24" s="19" t="s">
        <v>296</v>
      </c>
      <c r="C24" s="19" t="s">
        <v>296</v>
      </c>
      <c r="D24" s="19" t="s">
        <v>297</v>
      </c>
      <c r="E24" s="19" t="s">
        <v>178</v>
      </c>
    </row>
    <row r="26">
      <c r="A26" s="24" t="s">
        <v>184</v>
      </c>
      <c r="B26" s="24" t="s">
        <v>184</v>
      </c>
      <c r="C26" s="24" t="s">
        <v>184</v>
      </c>
      <c r="D26" s="24" t="s">
        <v>184</v>
      </c>
      <c r="E26" s="24" t="s">
        <v>184</v>
      </c>
    </row>
    <row r="27">
      <c r="A27" s="23" t="s">
        <v>165</v>
      </c>
      <c r="B27" s="23" t="s">
        <v>185</v>
      </c>
      <c r="C27" s="23" t="s">
        <v>186</v>
      </c>
      <c r="D27" s="23" t="s">
        <v>187</v>
      </c>
      <c r="E27" s="23"/>
    </row>
    <row r="28">
      <c r="A28" s="19" t="s">
        <v>165</v>
      </c>
      <c r="B28" s="19" t="s">
        <v>188</v>
      </c>
      <c r="C28" s="19" t="s">
        <v>298</v>
      </c>
      <c r="D28" s="19" t="s">
        <v>4</v>
      </c>
      <c r="E28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4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93</v>
      </c>
      <c r="B2" s="14" t="s">
        <v>94</v>
      </c>
      <c r="C2" s="14" t="s">
        <v>33</v>
      </c>
      <c r="D2" s="14" t="s">
        <v>95</v>
      </c>
      <c r="E2" s="14" t="s">
        <v>16</v>
      </c>
      <c r="F2" s="14" t="s">
        <v>221</v>
      </c>
      <c r="G2" s="14">
        <v>17.39</v>
      </c>
      <c r="H2" s="14">
        <v>20.841915000000004</v>
      </c>
      <c r="I2" s="14">
        <v>41.683830000000007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2</v>
      </c>
      <c r="D8" s="19" t="s">
        <v>299</v>
      </c>
      <c r="E8" s="19">
        <v>2</v>
      </c>
    </row>
    <row r="9">
      <c r="A9" s="19" t="s">
        <v>170</v>
      </c>
      <c r="B9" s="19" t="s">
        <v>170</v>
      </c>
      <c r="C9" s="19">
        <f>SUBTOTAL(109,Criteria_Summary13.4.22[Elementos])</f>
      </c>
      <c r="D9" s="19" t="s">
        <v>170</v>
      </c>
      <c r="E9" s="19">
        <f>SUBTOTAL(109,Criteria_Summary13.4.22[Total])</f>
      </c>
    </row>
    <row r="10">
      <c r="A10" s="20" t="s">
        <v>171</v>
      </c>
      <c r="B10" s="20">
        <v>0</v>
      </c>
      <c r="C10" s="21"/>
      <c r="D10" s="21"/>
      <c r="E10" s="20">
        <v>2</v>
      </c>
    </row>
    <row r="13">
      <c r="A13" s="20" t="s">
        <v>299</v>
      </c>
      <c r="B13" s="20" t="s">
        <v>299</v>
      </c>
      <c r="C13" s="20" t="s">
        <v>299</v>
      </c>
      <c r="D13" s="20" t="s">
        <v>299</v>
      </c>
      <c r="E13" s="20" t="s">
        <v>299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2</v>
      </c>
      <c r="C16" s="19" t="s">
        <v>300</v>
      </c>
      <c r="D16" s="19" t="s">
        <v>300</v>
      </c>
      <c r="E16" s="19">
        <v>2</v>
      </c>
    </row>
    <row r="18">
      <c r="A18" s="24" t="s">
        <v>179</v>
      </c>
      <c r="B18" s="24" t="s">
        <v>179</v>
      </c>
      <c r="C18" s="24" t="s">
        <v>179</v>
      </c>
      <c r="D18" s="24" t="s">
        <v>179</v>
      </c>
      <c r="E18" s="24" t="s">
        <v>179</v>
      </c>
    </row>
    <row r="19">
      <c r="A19" s="23" t="s">
        <v>180</v>
      </c>
      <c r="B19" s="23"/>
      <c r="C19" s="23"/>
      <c r="D19" s="23" t="s">
        <v>165</v>
      </c>
      <c r="E19" s="23"/>
    </row>
    <row r="20">
      <c r="A20" s="19" t="s">
        <v>301</v>
      </c>
      <c r="B20" s="19" t="s">
        <v>301</v>
      </c>
      <c r="C20" s="19" t="s">
        <v>301</v>
      </c>
      <c r="D20" s="19" t="s">
        <v>302</v>
      </c>
      <c r="E20" s="19" t="s">
        <v>178</v>
      </c>
    </row>
    <row r="22">
      <c r="A22" s="24" t="s">
        <v>184</v>
      </c>
      <c r="B22" s="24" t="s">
        <v>184</v>
      </c>
      <c r="C22" s="24" t="s">
        <v>184</v>
      </c>
      <c r="D22" s="24" t="s">
        <v>184</v>
      </c>
      <c r="E22" s="24" t="s">
        <v>184</v>
      </c>
    </row>
    <row r="23">
      <c r="A23" s="23" t="s">
        <v>165</v>
      </c>
      <c r="B23" s="23" t="s">
        <v>185</v>
      </c>
      <c r="C23" s="23" t="s">
        <v>186</v>
      </c>
      <c r="D23" s="23" t="s">
        <v>187</v>
      </c>
      <c r="E23" s="23"/>
    </row>
    <row r="24">
      <c r="A24" s="19" t="s">
        <v>212</v>
      </c>
      <c r="B24" s="19" t="s">
        <v>188</v>
      </c>
      <c r="C24" s="19" t="s">
        <v>303</v>
      </c>
      <c r="D24" s="19" t="s">
        <v>214</v>
      </c>
      <c r="E24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5.xml><?xml version="1.0" encoding="utf-8"?>
<worksheet xmlns:r="http://schemas.openxmlformats.org/officeDocument/2006/relationships" xmlns="http://schemas.openxmlformats.org/spreadsheetml/2006/main">
  <sheetPr>
    <tabColor rgb="FFFCF8E3"/>
  </sheetPr>
  <dimension ref="A1:I4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96</v>
      </c>
      <c r="B2" s="14" t="s">
        <v>97</v>
      </c>
      <c r="C2" s="14" t="s">
        <v>24</v>
      </c>
      <c r="D2" s="14" t="s">
        <v>98</v>
      </c>
      <c r="E2" s="14" t="s">
        <v>16</v>
      </c>
      <c r="F2" s="14" t="s">
        <v>199</v>
      </c>
      <c r="G2" s="14">
        <v>311.01</v>
      </c>
      <c r="H2" s="14">
        <v>372.74548500000003</v>
      </c>
      <c r="I2" s="14">
        <v>372.74548500000003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1</v>
      </c>
      <c r="D8" s="19" t="s">
        <v>215</v>
      </c>
      <c r="E8" s="19">
        <v>1</v>
      </c>
    </row>
    <row r="9">
      <c r="A9" s="19">
        <v>2</v>
      </c>
      <c r="B9" s="19" t="s">
        <v>168</v>
      </c>
      <c r="C9" s="19">
        <v>1</v>
      </c>
      <c r="D9" s="19" t="s">
        <v>215</v>
      </c>
      <c r="E9" s="19">
        <v>1</v>
      </c>
    </row>
    <row r="10">
      <c r="A10" s="19" t="s">
        <v>170</v>
      </c>
      <c r="B10" s="19" t="s">
        <v>170</v>
      </c>
      <c r="C10" s="19">
        <f>SUBTOTAL(109,Criteria_Summary13.4.23[Elementos])</f>
      </c>
      <c r="D10" s="19" t="s">
        <v>170</v>
      </c>
      <c r="E10" s="19">
        <f>SUBTOTAL(109,Criteria_Summary13.4.23[Total])</f>
      </c>
    </row>
    <row r="11">
      <c r="A11" s="20" t="s">
        <v>304</v>
      </c>
      <c r="B11" s="20">
        <v>1</v>
      </c>
      <c r="C11" s="21"/>
      <c r="D11" s="21"/>
      <c r="E11" s="20">
        <v>1</v>
      </c>
    </row>
    <row r="14">
      <c r="A14" s="20" t="s">
        <v>215</v>
      </c>
      <c r="B14" s="20" t="s">
        <v>215</v>
      </c>
      <c r="C14" s="20" t="s">
        <v>215</v>
      </c>
      <c r="D14" s="20" t="s">
        <v>215</v>
      </c>
      <c r="E14" s="20" t="s">
        <v>215</v>
      </c>
    </row>
    <row r="15">
      <c r="A15" s="22"/>
      <c r="B15" s="22"/>
      <c r="C15" s="22"/>
      <c r="D15" s="22"/>
      <c r="E15" s="22"/>
    </row>
    <row r="16">
      <c r="A16" s="23" t="s">
        <v>165</v>
      </c>
      <c r="B16" s="23" t="s">
        <v>166</v>
      </c>
      <c r="C16" s="23" t="s">
        <v>172</v>
      </c>
      <c r="D16" s="23" t="s">
        <v>172</v>
      </c>
      <c r="E16" s="23" t="s">
        <v>9</v>
      </c>
    </row>
    <row r="17">
      <c r="A17" s="19" t="s">
        <v>168</v>
      </c>
      <c r="B17" s="19">
        <v>1</v>
      </c>
      <c r="C17" s="19" t="s">
        <v>205</v>
      </c>
      <c r="D17" s="19" t="s">
        <v>205</v>
      </c>
      <c r="E17" s="19">
        <v>1</v>
      </c>
    </row>
    <row r="19">
      <c r="A19" s="24" t="s">
        <v>174</v>
      </c>
      <c r="B19" s="24" t="s">
        <v>174</v>
      </c>
      <c r="C19" s="24" t="s">
        <v>174</v>
      </c>
      <c r="D19" s="24" t="s">
        <v>174</v>
      </c>
      <c r="E19" s="24" t="s">
        <v>174</v>
      </c>
    </row>
    <row r="20">
      <c r="A20" s="23" t="s">
        <v>175</v>
      </c>
      <c r="B20" s="23" t="s">
        <v>175</v>
      </c>
      <c r="C20" s="23" t="s">
        <v>175</v>
      </c>
      <c r="D20" s="23" t="s">
        <v>176</v>
      </c>
      <c r="E20" s="23"/>
    </row>
    <row r="21">
      <c r="A21" s="19"/>
      <c r="B21" s="19"/>
      <c r="C21" s="19"/>
      <c r="D21" s="19" t="s">
        <v>177</v>
      </c>
      <c r="E21" s="19" t="s">
        <v>178</v>
      </c>
    </row>
    <row r="23">
      <c r="A23" s="24" t="s">
        <v>179</v>
      </c>
      <c r="B23" s="24" t="s">
        <v>179</v>
      </c>
      <c r="C23" s="24" t="s">
        <v>179</v>
      </c>
      <c r="D23" s="24" t="s">
        <v>179</v>
      </c>
      <c r="E23" s="24" t="s">
        <v>179</v>
      </c>
    </row>
    <row r="24">
      <c r="A24" s="23" t="s">
        <v>180</v>
      </c>
      <c r="B24" s="23"/>
      <c r="C24" s="23"/>
      <c r="D24" s="23" t="s">
        <v>165</v>
      </c>
      <c r="E24" s="23"/>
    </row>
    <row r="25">
      <c r="A25" s="19" t="s">
        <v>305</v>
      </c>
      <c r="B25" s="19" t="s">
        <v>305</v>
      </c>
      <c r="C25" s="19" t="s">
        <v>305</v>
      </c>
      <c r="D25" s="19" t="s">
        <v>306</v>
      </c>
      <c r="E25" s="19" t="s">
        <v>178</v>
      </c>
    </row>
    <row r="27">
      <c r="A27" s="24" t="s">
        <v>184</v>
      </c>
      <c r="B27" s="24" t="s">
        <v>184</v>
      </c>
      <c r="C27" s="24" t="s">
        <v>184</v>
      </c>
      <c r="D27" s="24" t="s">
        <v>184</v>
      </c>
      <c r="E27" s="24" t="s">
        <v>184</v>
      </c>
    </row>
    <row r="28">
      <c r="A28" s="23" t="s">
        <v>165</v>
      </c>
      <c r="B28" s="23" t="s">
        <v>185</v>
      </c>
      <c r="C28" s="23" t="s">
        <v>186</v>
      </c>
      <c r="D28" s="23" t="s">
        <v>187</v>
      </c>
      <c r="E28" s="23"/>
    </row>
    <row r="29">
      <c r="A29" s="19" t="s">
        <v>165</v>
      </c>
      <c r="B29" s="19" t="s">
        <v>188</v>
      </c>
      <c r="C29" s="19" t="s">
        <v>307</v>
      </c>
      <c r="D29" s="19" t="s">
        <v>4</v>
      </c>
      <c r="E29" s="19" t="s">
        <v>190</v>
      </c>
    </row>
    <row r="31">
      <c r="A31" s="20" t="s">
        <v>215</v>
      </c>
      <c r="B31" s="20" t="s">
        <v>215</v>
      </c>
      <c r="C31" s="20" t="s">
        <v>215</v>
      </c>
      <c r="D31" s="20" t="s">
        <v>215</v>
      </c>
      <c r="E31" s="20" t="s">
        <v>215</v>
      </c>
    </row>
    <row r="32">
      <c r="A32" s="22"/>
      <c r="B32" s="22"/>
      <c r="C32" s="22"/>
      <c r="D32" s="22"/>
      <c r="E32" s="22"/>
    </row>
    <row r="33">
      <c r="A33" s="23" t="s">
        <v>165</v>
      </c>
      <c r="B33" s="23" t="s">
        <v>166</v>
      </c>
      <c r="C33" s="23" t="s">
        <v>172</v>
      </c>
      <c r="D33" s="23" t="s">
        <v>172</v>
      </c>
      <c r="E33" s="23" t="s">
        <v>9</v>
      </c>
    </row>
    <row r="34">
      <c r="A34" s="19" t="s">
        <v>168</v>
      </c>
      <c r="B34" s="19">
        <v>1</v>
      </c>
      <c r="C34" s="19" t="s">
        <v>205</v>
      </c>
      <c r="D34" s="19" t="s">
        <v>205</v>
      </c>
      <c r="E34" s="19">
        <v>1</v>
      </c>
    </row>
    <row r="36">
      <c r="A36" s="24" t="s">
        <v>174</v>
      </c>
      <c r="B36" s="24" t="s">
        <v>174</v>
      </c>
      <c r="C36" s="24" t="s">
        <v>174</v>
      </c>
      <c r="D36" s="24" t="s">
        <v>174</v>
      </c>
      <c r="E36" s="24" t="s">
        <v>174</v>
      </c>
    </row>
    <row r="37">
      <c r="A37" s="23" t="s">
        <v>175</v>
      </c>
      <c r="B37" s="23" t="s">
        <v>175</v>
      </c>
      <c r="C37" s="23" t="s">
        <v>175</v>
      </c>
      <c r="D37" s="23" t="s">
        <v>176</v>
      </c>
      <c r="E37" s="23"/>
    </row>
    <row r="38">
      <c r="A38" s="19"/>
      <c r="B38" s="19"/>
      <c r="C38" s="19"/>
      <c r="D38" s="19" t="s">
        <v>177</v>
      </c>
      <c r="E38" s="19" t="s">
        <v>178</v>
      </c>
    </row>
    <row r="40">
      <c r="A40" s="24" t="s">
        <v>179</v>
      </c>
      <c r="B40" s="24" t="s">
        <v>179</v>
      </c>
      <c r="C40" s="24" t="s">
        <v>179</v>
      </c>
      <c r="D40" s="24" t="s">
        <v>179</v>
      </c>
      <c r="E40" s="24" t="s">
        <v>179</v>
      </c>
    </row>
    <row r="41">
      <c r="A41" s="23" t="s">
        <v>180</v>
      </c>
      <c r="B41" s="23"/>
      <c r="C41" s="23"/>
      <c r="D41" s="23" t="s">
        <v>165</v>
      </c>
      <c r="E41" s="23"/>
    </row>
    <row r="42">
      <c r="A42" s="19" t="s">
        <v>305</v>
      </c>
      <c r="B42" s="19" t="s">
        <v>305</v>
      </c>
      <c r="C42" s="19" t="s">
        <v>305</v>
      </c>
      <c r="D42" s="19" t="s">
        <v>306</v>
      </c>
      <c r="E42" s="19" t="s">
        <v>178</v>
      </c>
    </row>
    <row r="44">
      <c r="A44" s="24" t="s">
        <v>184</v>
      </c>
      <c r="B44" s="24" t="s">
        <v>184</v>
      </c>
      <c r="C44" s="24" t="s">
        <v>184</v>
      </c>
      <c r="D44" s="24" t="s">
        <v>184</v>
      </c>
      <c r="E44" s="24" t="s">
        <v>184</v>
      </c>
    </row>
    <row r="45">
      <c r="A45" s="23" t="s">
        <v>165</v>
      </c>
      <c r="B45" s="23" t="s">
        <v>185</v>
      </c>
      <c r="C45" s="23" t="s">
        <v>186</v>
      </c>
      <c r="D45" s="23" t="s">
        <v>187</v>
      </c>
      <c r="E45" s="23"/>
    </row>
    <row r="46">
      <c r="A46" s="19" t="s">
        <v>165</v>
      </c>
      <c r="B46" s="19" t="s">
        <v>188</v>
      </c>
      <c r="C46" s="19" t="s">
        <v>307</v>
      </c>
      <c r="D46" s="19" t="s">
        <v>4</v>
      </c>
      <c r="E46" s="19" t="s">
        <v>190</v>
      </c>
    </row>
  </sheetData>
  <mergeCells>
    <mergeCell ref="A5:E5"/>
    <mergeCell ref="A6:E6"/>
    <mergeCell ref="A14:E14"/>
    <mergeCell ref="A15:E15"/>
    <mergeCell ref="C16:D16"/>
    <mergeCell ref="C17:D17"/>
    <mergeCell ref="A19:E19"/>
    <mergeCell ref="A20:C20"/>
    <mergeCell ref="A23:E23"/>
    <mergeCell ref="A24"/>
    <mergeCell ref="A25:C25"/>
    <mergeCell ref="A27:E27"/>
    <mergeCell ref="A31:E31"/>
    <mergeCell ref="A32:E32"/>
    <mergeCell ref="C33:D33"/>
    <mergeCell ref="C34:D34"/>
    <mergeCell ref="A36:E36"/>
    <mergeCell ref="A37:C37"/>
    <mergeCell ref="A40:E40"/>
    <mergeCell ref="A41"/>
    <mergeCell ref="A42:C42"/>
    <mergeCell ref="A44:E44"/>
  </mergeCells>
  <hyperlinks>
    <hyperlink ref="A2" r:id="rId2"/>
    <hyperlink ref="F2" r:id="rId3"/>
    <hyperlink ref="E11" r:id="rId4"/>
  </hyperlinks>
  <headerFooter/>
  <tableParts>
    <tablePart r:id="rId1"/>
  </tableParts>
</worksheet>
</file>

<file path=xl/worksheets/sheet26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99</v>
      </c>
      <c r="B2" s="14" t="s">
        <v>100</v>
      </c>
      <c r="C2" s="14" t="s">
        <v>33</v>
      </c>
      <c r="D2" s="14" t="s">
        <v>101</v>
      </c>
      <c r="E2" s="14" t="s">
        <v>16</v>
      </c>
      <c r="F2" s="14" t="s">
        <v>221</v>
      </c>
      <c r="G2" s="14">
        <v>28.29</v>
      </c>
      <c r="H2" s="14">
        <v>33.905565</v>
      </c>
      <c r="I2" s="14">
        <v>67.81113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2</v>
      </c>
      <c r="D8" s="19" t="s">
        <v>308</v>
      </c>
      <c r="E8" s="19">
        <v>2</v>
      </c>
    </row>
    <row r="9">
      <c r="A9" s="19" t="s">
        <v>170</v>
      </c>
      <c r="B9" s="19" t="s">
        <v>170</v>
      </c>
      <c r="C9" s="19">
        <f>SUBTOTAL(109,Criteria_Summary13.4.24[Elementos])</f>
      </c>
      <c r="D9" s="19" t="s">
        <v>170</v>
      </c>
      <c r="E9" s="19">
        <f>SUBTOTAL(109,Criteria_Summary13.4.24[Total])</f>
      </c>
    </row>
    <row r="10">
      <c r="A10" s="20" t="s">
        <v>171</v>
      </c>
      <c r="B10" s="20">
        <v>0</v>
      </c>
      <c r="C10" s="21"/>
      <c r="D10" s="21"/>
      <c r="E10" s="20">
        <v>2</v>
      </c>
    </row>
    <row r="13">
      <c r="A13" s="20" t="s">
        <v>308</v>
      </c>
      <c r="B13" s="20" t="s">
        <v>308</v>
      </c>
      <c r="C13" s="20" t="s">
        <v>308</v>
      </c>
      <c r="D13" s="20" t="s">
        <v>308</v>
      </c>
      <c r="E13" s="20" t="s">
        <v>308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2</v>
      </c>
      <c r="C16" s="19" t="s">
        <v>300</v>
      </c>
      <c r="D16" s="19" t="s">
        <v>300</v>
      </c>
      <c r="E16" s="19">
        <v>2</v>
      </c>
    </row>
    <row r="18">
      <c r="A18" s="24" t="s">
        <v>179</v>
      </c>
      <c r="B18" s="24" t="s">
        <v>179</v>
      </c>
      <c r="C18" s="24" t="s">
        <v>179</v>
      </c>
      <c r="D18" s="24" t="s">
        <v>179</v>
      </c>
      <c r="E18" s="24" t="s">
        <v>179</v>
      </c>
    </row>
    <row r="19">
      <c r="A19" s="23" t="s">
        <v>180</v>
      </c>
      <c r="B19" s="23"/>
      <c r="C19" s="23"/>
      <c r="D19" s="23" t="s">
        <v>165</v>
      </c>
      <c r="E19" s="23"/>
    </row>
    <row r="20">
      <c r="A20" s="19" t="s">
        <v>301</v>
      </c>
      <c r="B20" s="19" t="s">
        <v>301</v>
      </c>
      <c r="C20" s="19" t="s">
        <v>301</v>
      </c>
      <c r="D20" s="19" t="s">
        <v>302</v>
      </c>
      <c r="E20" s="19" t="s">
        <v>178</v>
      </c>
    </row>
    <row r="22">
      <c r="A22" s="24" t="s">
        <v>184</v>
      </c>
      <c r="B22" s="24" t="s">
        <v>184</v>
      </c>
      <c r="C22" s="24" t="s">
        <v>184</v>
      </c>
      <c r="D22" s="24" t="s">
        <v>184</v>
      </c>
      <c r="E22" s="24" t="s">
        <v>184</v>
      </c>
    </row>
    <row r="23">
      <c r="A23" s="23" t="s">
        <v>165</v>
      </c>
      <c r="B23" s="23" t="s">
        <v>185</v>
      </c>
      <c r="C23" s="23" t="s">
        <v>186</v>
      </c>
      <c r="D23" s="23" t="s">
        <v>187</v>
      </c>
      <c r="E23" s="23"/>
    </row>
    <row r="24">
      <c r="A24" s="19" t="s">
        <v>212</v>
      </c>
      <c r="B24" s="19" t="s">
        <v>188</v>
      </c>
      <c r="C24" s="19" t="s">
        <v>309</v>
      </c>
      <c r="D24" s="19" t="s">
        <v>214</v>
      </c>
      <c r="E24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7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102</v>
      </c>
      <c r="B2" s="12" t="s">
        <v>103</v>
      </c>
      <c r="C2" s="12" t="s">
        <v>33</v>
      </c>
      <c r="D2" s="12" t="s">
        <v>104</v>
      </c>
      <c r="E2" s="12" t="s">
        <v>16</v>
      </c>
      <c r="F2" s="12" t="s">
        <v>199</v>
      </c>
      <c r="G2" s="12">
        <v>510.22</v>
      </c>
      <c r="H2" s="12">
        <v>611.49867000000006</v>
      </c>
      <c r="I2" s="12">
        <v>611.49867000000006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1</v>
      </c>
      <c r="D8" s="19" t="s">
        <v>203</v>
      </c>
      <c r="E8" s="19">
        <v>1</v>
      </c>
    </row>
    <row r="9">
      <c r="A9" s="19" t="s">
        <v>170</v>
      </c>
      <c r="B9" s="19" t="s">
        <v>170</v>
      </c>
      <c r="C9" s="19">
        <f>SUBTOTAL(109,Criteria_Summary13.4.25[Elementos])</f>
      </c>
      <c r="D9" s="19" t="s">
        <v>170</v>
      </c>
      <c r="E9" s="19">
        <f>SUBTOTAL(109,Criteria_Summary13.4.25[Total])</f>
      </c>
    </row>
    <row r="10">
      <c r="A10" s="20" t="s">
        <v>171</v>
      </c>
      <c r="B10" s="20">
        <v>0</v>
      </c>
      <c r="C10" s="21"/>
      <c r="D10" s="21"/>
      <c r="E10" s="20">
        <v>1</v>
      </c>
    </row>
    <row r="13">
      <c r="A13" s="20" t="s">
        <v>203</v>
      </c>
      <c r="B13" s="20" t="s">
        <v>203</v>
      </c>
      <c r="C13" s="20" t="s">
        <v>203</v>
      </c>
      <c r="D13" s="20" t="s">
        <v>203</v>
      </c>
      <c r="E13" s="20" t="s">
        <v>203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1</v>
      </c>
      <c r="C16" s="19" t="s">
        <v>205</v>
      </c>
      <c r="D16" s="19" t="s">
        <v>205</v>
      </c>
      <c r="E16" s="19">
        <v>1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310</v>
      </c>
      <c r="B24" s="19" t="s">
        <v>310</v>
      </c>
      <c r="C24" s="19" t="s">
        <v>310</v>
      </c>
      <c r="D24" s="19" t="s">
        <v>311</v>
      </c>
      <c r="E24" s="19" t="s">
        <v>178</v>
      </c>
    </row>
    <row r="26">
      <c r="A26" s="24" t="s">
        <v>184</v>
      </c>
      <c r="B26" s="24" t="s">
        <v>184</v>
      </c>
      <c r="C26" s="24" t="s">
        <v>184</v>
      </c>
      <c r="D26" s="24" t="s">
        <v>184</v>
      </c>
      <c r="E26" s="24" t="s">
        <v>184</v>
      </c>
    </row>
    <row r="27">
      <c r="A27" s="23" t="s">
        <v>165</v>
      </c>
      <c r="B27" s="23" t="s">
        <v>185</v>
      </c>
      <c r="C27" s="23" t="s">
        <v>186</v>
      </c>
      <c r="D27" s="23" t="s">
        <v>187</v>
      </c>
      <c r="E27" s="23"/>
    </row>
    <row r="28">
      <c r="A28" s="19" t="s">
        <v>165</v>
      </c>
      <c r="B28" s="19" t="s">
        <v>188</v>
      </c>
      <c r="C28" s="19" t="s">
        <v>312</v>
      </c>
      <c r="D28" s="19" t="s">
        <v>4</v>
      </c>
      <c r="E28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8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105</v>
      </c>
      <c r="B2" s="14" t="s">
        <v>106</v>
      </c>
      <c r="C2" s="14" t="s">
        <v>33</v>
      </c>
      <c r="D2" s="14" t="s">
        <v>107</v>
      </c>
      <c r="E2" s="14" t="s">
        <v>16</v>
      </c>
      <c r="F2" s="14" t="s">
        <v>221</v>
      </c>
      <c r="G2" s="14">
        <v>54.93</v>
      </c>
      <c r="H2" s="14">
        <v>65.833605</v>
      </c>
      <c r="I2" s="14">
        <v>131.66721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2</v>
      </c>
      <c r="D8" s="19" t="s">
        <v>308</v>
      </c>
      <c r="E8" s="19">
        <v>2</v>
      </c>
    </row>
    <row r="9">
      <c r="A9" s="19" t="s">
        <v>170</v>
      </c>
      <c r="B9" s="19" t="s">
        <v>170</v>
      </c>
      <c r="C9" s="19">
        <f>SUBTOTAL(109,Criteria_Summary13.4.26[Elementos])</f>
      </c>
      <c r="D9" s="19" t="s">
        <v>170</v>
      </c>
      <c r="E9" s="19">
        <f>SUBTOTAL(109,Criteria_Summary13.4.26[Total])</f>
      </c>
    </row>
    <row r="10">
      <c r="A10" s="20" t="s">
        <v>171</v>
      </c>
      <c r="B10" s="20">
        <v>0</v>
      </c>
      <c r="C10" s="21"/>
      <c r="D10" s="21"/>
      <c r="E10" s="20">
        <v>2</v>
      </c>
    </row>
    <row r="13">
      <c r="A13" s="20" t="s">
        <v>308</v>
      </c>
      <c r="B13" s="20" t="s">
        <v>308</v>
      </c>
      <c r="C13" s="20" t="s">
        <v>308</v>
      </c>
      <c r="D13" s="20" t="s">
        <v>308</v>
      </c>
      <c r="E13" s="20" t="s">
        <v>308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2</v>
      </c>
      <c r="C16" s="19" t="s">
        <v>300</v>
      </c>
      <c r="D16" s="19" t="s">
        <v>300</v>
      </c>
      <c r="E16" s="19">
        <v>2</v>
      </c>
    </row>
    <row r="18">
      <c r="A18" s="24" t="s">
        <v>179</v>
      </c>
      <c r="B18" s="24" t="s">
        <v>179</v>
      </c>
      <c r="C18" s="24" t="s">
        <v>179</v>
      </c>
      <c r="D18" s="24" t="s">
        <v>179</v>
      </c>
      <c r="E18" s="24" t="s">
        <v>179</v>
      </c>
    </row>
    <row r="19">
      <c r="A19" s="23" t="s">
        <v>180</v>
      </c>
      <c r="B19" s="23"/>
      <c r="C19" s="23"/>
      <c r="D19" s="23" t="s">
        <v>165</v>
      </c>
      <c r="E19" s="23"/>
    </row>
    <row r="20">
      <c r="A20" s="19" t="s">
        <v>301</v>
      </c>
      <c r="B20" s="19" t="s">
        <v>301</v>
      </c>
      <c r="C20" s="19" t="s">
        <v>301</v>
      </c>
      <c r="D20" s="19" t="s">
        <v>302</v>
      </c>
      <c r="E20" s="19" t="s">
        <v>178</v>
      </c>
    </row>
    <row r="22">
      <c r="A22" s="24" t="s">
        <v>184</v>
      </c>
      <c r="B22" s="24" t="s">
        <v>184</v>
      </c>
      <c r="C22" s="24" t="s">
        <v>184</v>
      </c>
      <c r="D22" s="24" t="s">
        <v>184</v>
      </c>
      <c r="E22" s="24" t="s">
        <v>184</v>
      </c>
    </row>
    <row r="23">
      <c r="A23" s="23" t="s">
        <v>165</v>
      </c>
      <c r="B23" s="23" t="s">
        <v>185</v>
      </c>
      <c r="C23" s="23" t="s">
        <v>186</v>
      </c>
      <c r="D23" s="23" t="s">
        <v>187</v>
      </c>
      <c r="E23" s="23"/>
    </row>
    <row r="24">
      <c r="A24" s="19" t="s">
        <v>212</v>
      </c>
      <c r="B24" s="19" t="s">
        <v>188</v>
      </c>
      <c r="C24" s="19" t="s">
        <v>309</v>
      </c>
      <c r="D24" s="19" t="s">
        <v>214</v>
      </c>
      <c r="E24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9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108</v>
      </c>
      <c r="B2" s="14" t="s">
        <v>109</v>
      </c>
      <c r="C2" s="14" t="s">
        <v>33</v>
      </c>
      <c r="D2" s="14" t="s">
        <v>110</v>
      </c>
      <c r="E2" s="14" t="s">
        <v>16</v>
      </c>
      <c r="F2" s="14" t="s">
        <v>313</v>
      </c>
      <c r="G2" s="14">
        <v>81.98</v>
      </c>
      <c r="H2" s="14">
        <v>98.25303000000001</v>
      </c>
      <c r="I2" s="14">
        <v>687.77121000000011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7</v>
      </c>
      <c r="D8" s="19" t="s">
        <v>299</v>
      </c>
      <c r="E8" s="19">
        <v>7</v>
      </c>
    </row>
    <row r="9">
      <c r="A9" s="19" t="s">
        <v>170</v>
      </c>
      <c r="B9" s="19" t="s">
        <v>170</v>
      </c>
      <c r="C9" s="19">
        <f>SUBTOTAL(109,Criteria_Summary13.4.27[Elementos])</f>
      </c>
      <c r="D9" s="19" t="s">
        <v>170</v>
      </c>
      <c r="E9" s="19">
        <f>SUBTOTAL(109,Criteria_Summary13.4.27[Total])</f>
      </c>
    </row>
    <row r="10">
      <c r="A10" s="20" t="s">
        <v>171</v>
      </c>
      <c r="B10" s="20">
        <v>0</v>
      </c>
      <c r="C10" s="21"/>
      <c r="D10" s="21"/>
      <c r="E10" s="20">
        <v>7</v>
      </c>
    </row>
    <row r="13">
      <c r="A13" s="20" t="s">
        <v>299</v>
      </c>
      <c r="B13" s="20" t="s">
        <v>299</v>
      </c>
      <c r="C13" s="20" t="s">
        <v>299</v>
      </c>
      <c r="D13" s="20" t="s">
        <v>299</v>
      </c>
      <c r="E13" s="20" t="s">
        <v>299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7</v>
      </c>
      <c r="C16" s="19" t="s">
        <v>300</v>
      </c>
      <c r="D16" s="19" t="s">
        <v>300</v>
      </c>
      <c r="E16" s="19">
        <v>7</v>
      </c>
    </row>
    <row r="18">
      <c r="A18" s="24" t="s">
        <v>179</v>
      </c>
      <c r="B18" s="24" t="s">
        <v>179</v>
      </c>
      <c r="C18" s="24" t="s">
        <v>179</v>
      </c>
      <c r="D18" s="24" t="s">
        <v>179</v>
      </c>
      <c r="E18" s="24" t="s">
        <v>179</v>
      </c>
    </row>
    <row r="19">
      <c r="A19" s="23" t="s">
        <v>180</v>
      </c>
      <c r="B19" s="23"/>
      <c r="C19" s="23"/>
      <c r="D19" s="23" t="s">
        <v>165</v>
      </c>
      <c r="E19" s="23"/>
    </row>
    <row r="20">
      <c r="A20" s="19" t="s">
        <v>301</v>
      </c>
      <c r="B20" s="19" t="s">
        <v>301</v>
      </c>
      <c r="C20" s="19" t="s">
        <v>301</v>
      </c>
      <c r="D20" s="19" t="s">
        <v>302</v>
      </c>
      <c r="E20" s="19" t="s">
        <v>178</v>
      </c>
    </row>
    <row r="22">
      <c r="A22" s="24" t="s">
        <v>184</v>
      </c>
      <c r="B22" s="24" t="s">
        <v>184</v>
      </c>
      <c r="C22" s="24" t="s">
        <v>184</v>
      </c>
      <c r="D22" s="24" t="s">
        <v>184</v>
      </c>
      <c r="E22" s="24" t="s">
        <v>184</v>
      </c>
    </row>
    <row r="23">
      <c r="A23" s="23" t="s">
        <v>165</v>
      </c>
      <c r="B23" s="23" t="s">
        <v>185</v>
      </c>
      <c r="C23" s="23" t="s">
        <v>186</v>
      </c>
      <c r="D23" s="23" t="s">
        <v>187</v>
      </c>
      <c r="E23" s="23"/>
    </row>
    <row r="24">
      <c r="A24" s="19" t="s">
        <v>212</v>
      </c>
      <c r="B24" s="19" t="s">
        <v>188</v>
      </c>
      <c r="C24" s="19" t="s">
        <v>314</v>
      </c>
      <c r="D24" s="19" t="s">
        <v>214</v>
      </c>
      <c r="E24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DFF0D8"/>
  </sheetPr>
  <dimension ref="A1:I4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12</v>
      </c>
      <c r="B2" s="12" t="s">
        <v>13</v>
      </c>
      <c r="C2" s="12" t="s">
        <v>14</v>
      </c>
      <c r="D2" s="12" t="s">
        <v>15</v>
      </c>
      <c r="E2" s="12" t="s">
        <v>16</v>
      </c>
      <c r="F2" s="12" t="s">
        <v>163</v>
      </c>
      <c r="G2" s="12">
        <v>441.44</v>
      </c>
      <c r="H2" s="12">
        <v>529.06584000000009</v>
      </c>
      <c r="I2" s="12">
        <v>19046.370240000004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20</v>
      </c>
      <c r="D8" s="19" t="s">
        <v>169</v>
      </c>
      <c r="E8" s="19">
        <v>20</v>
      </c>
    </row>
    <row r="9">
      <c r="A9" s="19">
        <v>2</v>
      </c>
      <c r="B9" s="19" t="s">
        <v>168</v>
      </c>
      <c r="C9" s="19">
        <v>16</v>
      </c>
      <c r="D9" s="19" t="s">
        <v>169</v>
      </c>
      <c r="E9" s="19">
        <v>16</v>
      </c>
    </row>
    <row r="10">
      <c r="A10" s="19" t="s">
        <v>170</v>
      </c>
      <c r="B10" s="19" t="s">
        <v>170</v>
      </c>
      <c r="C10" s="19">
        <f>SUBTOTAL(109,Criteria_Summary13.4.1[Elementos])</f>
      </c>
      <c r="D10" s="19" t="s">
        <v>170</v>
      </c>
      <c r="E10" s="19">
        <f>SUBTOTAL(109,Criteria_Summary13.4.1[Total])</f>
      </c>
    </row>
    <row r="11">
      <c r="A11" s="20" t="s">
        <v>171</v>
      </c>
      <c r="B11" s="20">
        <v>0</v>
      </c>
      <c r="C11" s="21"/>
      <c r="D11" s="21"/>
      <c r="E11" s="20">
        <v>36</v>
      </c>
    </row>
    <row r="14">
      <c r="A14" s="20" t="s">
        <v>169</v>
      </c>
      <c r="B14" s="20" t="s">
        <v>169</v>
      </c>
      <c r="C14" s="20" t="s">
        <v>169</v>
      </c>
      <c r="D14" s="20" t="s">
        <v>169</v>
      </c>
      <c r="E14" s="20" t="s">
        <v>169</v>
      </c>
    </row>
    <row r="15">
      <c r="A15" s="22"/>
      <c r="B15" s="22"/>
      <c r="C15" s="22"/>
      <c r="D15" s="22"/>
      <c r="E15" s="22"/>
    </row>
    <row r="16">
      <c r="A16" s="23" t="s">
        <v>165</v>
      </c>
      <c r="B16" s="23" t="s">
        <v>166</v>
      </c>
      <c r="C16" s="23" t="s">
        <v>172</v>
      </c>
      <c r="D16" s="23" t="s">
        <v>172</v>
      </c>
      <c r="E16" s="23" t="s">
        <v>9</v>
      </c>
    </row>
    <row r="17">
      <c r="A17" s="19" t="s">
        <v>168</v>
      </c>
      <c r="B17" s="19">
        <v>20</v>
      </c>
      <c r="C17" s="19" t="s">
        <v>173</v>
      </c>
      <c r="D17" s="19" t="s">
        <v>173</v>
      </c>
      <c r="E17" s="19">
        <v>20</v>
      </c>
    </row>
    <row r="19">
      <c r="A19" s="24" t="s">
        <v>174</v>
      </c>
      <c r="B19" s="24" t="s">
        <v>174</v>
      </c>
      <c r="C19" s="24" t="s">
        <v>174</v>
      </c>
      <c r="D19" s="24" t="s">
        <v>174</v>
      </c>
      <c r="E19" s="24" t="s">
        <v>174</v>
      </c>
    </row>
    <row r="20">
      <c r="A20" s="23" t="s">
        <v>175</v>
      </c>
      <c r="B20" s="23" t="s">
        <v>175</v>
      </c>
      <c r="C20" s="23" t="s">
        <v>175</v>
      </c>
      <c r="D20" s="23" t="s">
        <v>176</v>
      </c>
      <c r="E20" s="23"/>
    </row>
    <row r="21">
      <c r="A21" s="19"/>
      <c r="B21" s="19"/>
      <c r="C21" s="19"/>
      <c r="D21" s="19" t="s">
        <v>177</v>
      </c>
      <c r="E21" s="19" t="s">
        <v>178</v>
      </c>
    </row>
    <row r="23">
      <c r="A23" s="24" t="s">
        <v>179</v>
      </c>
      <c r="B23" s="24" t="s">
        <v>179</v>
      </c>
      <c r="C23" s="24" t="s">
        <v>179</v>
      </c>
      <c r="D23" s="24" t="s">
        <v>179</v>
      </c>
      <c r="E23" s="24" t="s">
        <v>179</v>
      </c>
    </row>
    <row r="24">
      <c r="A24" s="23" t="s">
        <v>180</v>
      </c>
      <c r="B24" s="23"/>
      <c r="C24" s="23"/>
      <c r="D24" s="23" t="s">
        <v>165</v>
      </c>
      <c r="E24" s="23"/>
    </row>
    <row r="25">
      <c r="A25" s="19" t="s">
        <v>181</v>
      </c>
      <c r="B25" s="19" t="s">
        <v>181</v>
      </c>
      <c r="C25" s="19" t="s">
        <v>181</v>
      </c>
      <c r="D25" s="19" t="s">
        <v>182</v>
      </c>
      <c r="E25" s="19" t="s">
        <v>178</v>
      </c>
    </row>
    <row r="27">
      <c r="A27" s="20" t="s">
        <v>169</v>
      </c>
      <c r="B27" s="20" t="s">
        <v>169</v>
      </c>
      <c r="C27" s="20" t="s">
        <v>169</v>
      </c>
      <c r="D27" s="20" t="s">
        <v>169</v>
      </c>
      <c r="E27" s="20" t="s">
        <v>169</v>
      </c>
    </row>
    <row r="28">
      <c r="A28" s="22"/>
      <c r="B28" s="22"/>
      <c r="C28" s="22"/>
      <c r="D28" s="22"/>
      <c r="E28" s="22"/>
    </row>
    <row r="29">
      <c r="A29" s="23" t="s">
        <v>165</v>
      </c>
      <c r="B29" s="23" t="s">
        <v>166</v>
      </c>
      <c r="C29" s="23" t="s">
        <v>172</v>
      </c>
      <c r="D29" s="23" t="s">
        <v>172</v>
      </c>
      <c r="E29" s="23" t="s">
        <v>9</v>
      </c>
    </row>
    <row r="30">
      <c r="A30" s="19" t="s">
        <v>168</v>
      </c>
      <c r="B30" s="19">
        <v>16</v>
      </c>
      <c r="C30" s="19" t="s">
        <v>173</v>
      </c>
      <c r="D30" s="19" t="s">
        <v>173</v>
      </c>
      <c r="E30" s="19">
        <v>16</v>
      </c>
    </row>
    <row r="32">
      <c r="A32" s="24" t="s">
        <v>174</v>
      </c>
      <c r="B32" s="24" t="s">
        <v>174</v>
      </c>
      <c r="C32" s="24" t="s">
        <v>174</v>
      </c>
      <c r="D32" s="24" t="s">
        <v>174</v>
      </c>
      <c r="E32" s="24" t="s">
        <v>174</v>
      </c>
    </row>
    <row r="33">
      <c r="A33" s="23" t="s">
        <v>175</v>
      </c>
      <c r="B33" s="23" t="s">
        <v>175</v>
      </c>
      <c r="C33" s="23" t="s">
        <v>175</v>
      </c>
      <c r="D33" s="23" t="s">
        <v>176</v>
      </c>
      <c r="E33" s="23"/>
    </row>
    <row r="34">
      <c r="A34" s="19"/>
      <c r="B34" s="19"/>
      <c r="C34" s="19"/>
      <c r="D34" s="19" t="s">
        <v>177</v>
      </c>
      <c r="E34" s="19" t="s">
        <v>178</v>
      </c>
    </row>
    <row r="36">
      <c r="A36" s="24" t="s">
        <v>179</v>
      </c>
      <c r="B36" s="24" t="s">
        <v>179</v>
      </c>
      <c r="C36" s="24" t="s">
        <v>179</v>
      </c>
      <c r="D36" s="24" t="s">
        <v>179</v>
      </c>
      <c r="E36" s="24" t="s">
        <v>179</v>
      </c>
    </row>
    <row r="37">
      <c r="A37" s="23" t="s">
        <v>180</v>
      </c>
      <c r="B37" s="23"/>
      <c r="C37" s="23"/>
      <c r="D37" s="23" t="s">
        <v>165</v>
      </c>
      <c r="E37" s="23"/>
    </row>
    <row r="38">
      <c r="A38" s="19" t="s">
        <v>183</v>
      </c>
      <c r="B38" s="19" t="s">
        <v>183</v>
      </c>
      <c r="C38" s="19" t="s">
        <v>183</v>
      </c>
      <c r="D38" s="19" t="s">
        <v>182</v>
      </c>
      <c r="E38" s="19" t="s">
        <v>178</v>
      </c>
    </row>
    <row r="40">
      <c r="A40" s="24" t="s">
        <v>184</v>
      </c>
      <c r="B40" s="24" t="s">
        <v>184</v>
      </c>
      <c r="C40" s="24" t="s">
        <v>184</v>
      </c>
      <c r="D40" s="24" t="s">
        <v>184</v>
      </c>
      <c r="E40" s="24" t="s">
        <v>184</v>
      </c>
    </row>
    <row r="41">
      <c r="A41" s="23" t="s">
        <v>165</v>
      </c>
      <c r="B41" s="23" t="s">
        <v>185</v>
      </c>
      <c r="C41" s="23" t="s">
        <v>186</v>
      </c>
      <c r="D41" s="23" t="s">
        <v>187</v>
      </c>
      <c r="E41" s="23"/>
    </row>
    <row r="42">
      <c r="A42" s="19" t="s">
        <v>165</v>
      </c>
      <c r="B42" s="19" t="s">
        <v>188</v>
      </c>
      <c r="C42" s="19" t="s">
        <v>189</v>
      </c>
      <c r="D42" s="19" t="s">
        <v>4</v>
      </c>
      <c r="E42" s="19" t="s">
        <v>190</v>
      </c>
    </row>
  </sheetData>
  <mergeCells>
    <mergeCell ref="A5:E5"/>
    <mergeCell ref="A6:E6"/>
    <mergeCell ref="A14:E14"/>
    <mergeCell ref="A15:E15"/>
    <mergeCell ref="C16:D16"/>
    <mergeCell ref="C17:D17"/>
    <mergeCell ref="A19:E19"/>
    <mergeCell ref="A20:C20"/>
    <mergeCell ref="A23:E23"/>
    <mergeCell ref="A24"/>
    <mergeCell ref="A25:C25"/>
    <mergeCell ref="A27:E27"/>
    <mergeCell ref="A28:E28"/>
    <mergeCell ref="C29:D29"/>
    <mergeCell ref="C30:D30"/>
    <mergeCell ref="A32:E32"/>
    <mergeCell ref="A33:C33"/>
    <mergeCell ref="A36:E36"/>
    <mergeCell ref="A37"/>
    <mergeCell ref="A38:C38"/>
    <mergeCell ref="A40:E40"/>
  </mergeCells>
  <hyperlinks>
    <hyperlink ref="A2" r:id="rId2"/>
    <hyperlink ref="F2" r:id="rId3"/>
    <hyperlink ref="E11" r:id="rId4"/>
  </hyperlinks>
  <headerFooter/>
  <tableParts>
    <tablePart r:id="rId1"/>
  </tableParts>
</worksheet>
</file>

<file path=xl/worksheets/sheet30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112</v>
      </c>
      <c r="B2" s="14" t="s">
        <v>113</v>
      </c>
      <c r="C2" s="14" t="s">
        <v>33</v>
      </c>
      <c r="D2" s="14" t="s">
        <v>114</v>
      </c>
      <c r="E2" s="14" t="s">
        <v>16</v>
      </c>
      <c r="F2" s="14" t="s">
        <v>224</v>
      </c>
      <c r="G2" s="14">
        <v>413.94</v>
      </c>
      <c r="H2" s="14">
        <v>496.10709</v>
      </c>
      <c r="I2" s="14">
        <v>1488.3212700000001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3</v>
      </c>
      <c r="D8" s="19" t="s">
        <v>299</v>
      </c>
      <c r="E8" s="19">
        <v>3</v>
      </c>
    </row>
    <row r="9">
      <c r="A9" s="19" t="s">
        <v>170</v>
      </c>
      <c r="B9" s="19" t="s">
        <v>170</v>
      </c>
      <c r="C9" s="19">
        <f>SUBTOTAL(109,Criteria_Summary13.4.28[Elementos])</f>
      </c>
      <c r="D9" s="19" t="s">
        <v>170</v>
      </c>
      <c r="E9" s="19">
        <f>SUBTOTAL(109,Criteria_Summary13.4.28[Total])</f>
      </c>
    </row>
    <row r="10">
      <c r="A10" s="20" t="s">
        <v>171</v>
      </c>
      <c r="B10" s="20">
        <v>0</v>
      </c>
      <c r="C10" s="21"/>
      <c r="D10" s="21"/>
      <c r="E10" s="20">
        <v>3</v>
      </c>
    </row>
    <row r="13">
      <c r="A13" s="20" t="s">
        <v>299</v>
      </c>
      <c r="B13" s="20" t="s">
        <v>299</v>
      </c>
      <c r="C13" s="20" t="s">
        <v>299</v>
      </c>
      <c r="D13" s="20" t="s">
        <v>299</v>
      </c>
      <c r="E13" s="20" t="s">
        <v>299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3</v>
      </c>
      <c r="C16" s="19" t="s">
        <v>300</v>
      </c>
      <c r="D16" s="19" t="s">
        <v>300</v>
      </c>
      <c r="E16" s="19">
        <v>3</v>
      </c>
    </row>
    <row r="18">
      <c r="A18" s="24" t="s">
        <v>179</v>
      </c>
      <c r="B18" s="24" t="s">
        <v>179</v>
      </c>
      <c r="C18" s="24" t="s">
        <v>179</v>
      </c>
      <c r="D18" s="24" t="s">
        <v>179</v>
      </c>
      <c r="E18" s="24" t="s">
        <v>179</v>
      </c>
    </row>
    <row r="19">
      <c r="A19" s="23" t="s">
        <v>180</v>
      </c>
      <c r="B19" s="23"/>
      <c r="C19" s="23"/>
      <c r="D19" s="23" t="s">
        <v>165</v>
      </c>
      <c r="E19" s="23"/>
    </row>
    <row r="20">
      <c r="A20" s="19" t="s">
        <v>301</v>
      </c>
      <c r="B20" s="19" t="s">
        <v>301</v>
      </c>
      <c r="C20" s="19" t="s">
        <v>301</v>
      </c>
      <c r="D20" s="19" t="s">
        <v>302</v>
      </c>
      <c r="E20" s="19" t="s">
        <v>178</v>
      </c>
    </row>
    <row r="22">
      <c r="A22" s="24" t="s">
        <v>184</v>
      </c>
      <c r="B22" s="24" t="s">
        <v>184</v>
      </c>
      <c r="C22" s="24" t="s">
        <v>184</v>
      </c>
      <c r="D22" s="24" t="s">
        <v>184</v>
      </c>
      <c r="E22" s="24" t="s">
        <v>184</v>
      </c>
    </row>
    <row r="23">
      <c r="A23" s="23" t="s">
        <v>165</v>
      </c>
      <c r="B23" s="23" t="s">
        <v>185</v>
      </c>
      <c r="C23" s="23" t="s">
        <v>186</v>
      </c>
      <c r="D23" s="23" t="s">
        <v>187</v>
      </c>
      <c r="E23" s="23"/>
    </row>
    <row r="24">
      <c r="A24" s="19" t="s">
        <v>212</v>
      </c>
      <c r="B24" s="19" t="s">
        <v>188</v>
      </c>
      <c r="C24" s="19" t="s">
        <v>315</v>
      </c>
      <c r="D24" s="19" t="s">
        <v>214</v>
      </c>
      <c r="E24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31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115</v>
      </c>
      <c r="B2" s="14" t="s">
        <v>116</v>
      </c>
      <c r="C2" s="14" t="s">
        <v>33</v>
      </c>
      <c r="D2" s="14" t="s">
        <v>117</v>
      </c>
      <c r="E2" s="14" t="s">
        <v>16</v>
      </c>
      <c r="F2" s="14" t="s">
        <v>316</v>
      </c>
      <c r="G2" s="14">
        <v>25.23</v>
      </c>
      <c r="H2" s="14">
        <v>30.238155000000003</v>
      </c>
      <c r="I2" s="14">
        <v>120.95262000000001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4</v>
      </c>
      <c r="D8" s="19" t="s">
        <v>299</v>
      </c>
      <c r="E8" s="19">
        <v>4</v>
      </c>
    </row>
    <row r="9">
      <c r="A9" s="19" t="s">
        <v>170</v>
      </c>
      <c r="B9" s="19" t="s">
        <v>170</v>
      </c>
      <c r="C9" s="19">
        <f>SUBTOTAL(109,Criteria_Summary13.4.29[Elementos])</f>
      </c>
      <c r="D9" s="19" t="s">
        <v>170</v>
      </c>
      <c r="E9" s="19">
        <f>SUBTOTAL(109,Criteria_Summary13.4.29[Total])</f>
      </c>
    </row>
    <row r="10">
      <c r="A10" s="20" t="s">
        <v>171</v>
      </c>
      <c r="B10" s="20">
        <v>0</v>
      </c>
      <c r="C10" s="21"/>
      <c r="D10" s="21"/>
      <c r="E10" s="20">
        <v>4</v>
      </c>
    </row>
    <row r="13">
      <c r="A13" s="20" t="s">
        <v>299</v>
      </c>
      <c r="B13" s="20" t="s">
        <v>299</v>
      </c>
      <c r="C13" s="20" t="s">
        <v>299</v>
      </c>
      <c r="D13" s="20" t="s">
        <v>299</v>
      </c>
      <c r="E13" s="20" t="s">
        <v>299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4</v>
      </c>
      <c r="C16" s="19" t="s">
        <v>317</v>
      </c>
      <c r="D16" s="19" t="s">
        <v>317</v>
      </c>
      <c r="E16" s="19">
        <v>4</v>
      </c>
    </row>
    <row r="18">
      <c r="A18" s="24" t="s">
        <v>179</v>
      </c>
      <c r="B18" s="24" t="s">
        <v>179</v>
      </c>
      <c r="C18" s="24" t="s">
        <v>179</v>
      </c>
      <c r="D18" s="24" t="s">
        <v>179</v>
      </c>
      <c r="E18" s="24" t="s">
        <v>179</v>
      </c>
    </row>
    <row r="19">
      <c r="A19" s="23" t="s">
        <v>180</v>
      </c>
      <c r="B19" s="23"/>
      <c r="C19" s="23"/>
      <c r="D19" s="23" t="s">
        <v>165</v>
      </c>
      <c r="E19" s="23"/>
    </row>
    <row r="20">
      <c r="A20" s="19" t="s">
        <v>318</v>
      </c>
      <c r="B20" s="19" t="s">
        <v>318</v>
      </c>
      <c r="C20" s="19" t="s">
        <v>318</v>
      </c>
      <c r="D20" s="19" t="s">
        <v>302</v>
      </c>
      <c r="E20" s="19" t="s">
        <v>178</v>
      </c>
    </row>
    <row r="22">
      <c r="A22" s="24" t="s">
        <v>184</v>
      </c>
      <c r="B22" s="24" t="s">
        <v>184</v>
      </c>
      <c r="C22" s="24" t="s">
        <v>184</v>
      </c>
      <c r="D22" s="24" t="s">
        <v>184</v>
      </c>
      <c r="E22" s="24" t="s">
        <v>184</v>
      </c>
    </row>
    <row r="23">
      <c r="A23" s="23" t="s">
        <v>165</v>
      </c>
      <c r="B23" s="23" t="s">
        <v>185</v>
      </c>
      <c r="C23" s="23" t="s">
        <v>186</v>
      </c>
      <c r="D23" s="23" t="s">
        <v>187</v>
      </c>
      <c r="E23" s="23"/>
    </row>
    <row r="24">
      <c r="A24" s="19" t="s">
        <v>212</v>
      </c>
      <c r="B24" s="19" t="s">
        <v>188</v>
      </c>
      <c r="C24" s="19" t="s">
        <v>319</v>
      </c>
      <c r="D24" s="19" t="s">
        <v>214</v>
      </c>
      <c r="E24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32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119</v>
      </c>
      <c r="B2" s="14" t="s">
        <v>120</v>
      </c>
      <c r="C2" s="14" t="s">
        <v>33</v>
      </c>
      <c r="D2" s="14" t="s">
        <v>121</v>
      </c>
      <c r="E2" s="14" t="s">
        <v>16</v>
      </c>
      <c r="F2" s="14" t="s">
        <v>316</v>
      </c>
      <c r="G2" s="14">
        <v>97.7</v>
      </c>
      <c r="H2" s="14">
        <v>117.09345000000002</v>
      </c>
      <c r="I2" s="14">
        <v>468.37380000000007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4</v>
      </c>
      <c r="D8" s="19" t="s">
        <v>299</v>
      </c>
      <c r="E8" s="19">
        <v>4</v>
      </c>
    </row>
    <row r="9">
      <c r="A9" s="19" t="s">
        <v>170</v>
      </c>
      <c r="B9" s="19" t="s">
        <v>170</v>
      </c>
      <c r="C9" s="19">
        <f>SUBTOTAL(109,Criteria_Summary13.4.30[Elementos])</f>
      </c>
      <c r="D9" s="19" t="s">
        <v>170</v>
      </c>
      <c r="E9" s="19">
        <f>SUBTOTAL(109,Criteria_Summary13.4.30[Total])</f>
      </c>
    </row>
    <row r="10">
      <c r="A10" s="20" t="s">
        <v>171</v>
      </c>
      <c r="B10" s="20">
        <v>0</v>
      </c>
      <c r="C10" s="21"/>
      <c r="D10" s="21"/>
      <c r="E10" s="20">
        <v>4</v>
      </c>
    </row>
    <row r="13">
      <c r="A13" s="20" t="s">
        <v>299</v>
      </c>
      <c r="B13" s="20" t="s">
        <v>299</v>
      </c>
      <c r="C13" s="20" t="s">
        <v>299</v>
      </c>
      <c r="D13" s="20" t="s">
        <v>299</v>
      </c>
      <c r="E13" s="20" t="s">
        <v>299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4</v>
      </c>
      <c r="C16" s="19" t="s">
        <v>300</v>
      </c>
      <c r="D16" s="19" t="s">
        <v>300</v>
      </c>
      <c r="E16" s="19">
        <v>4</v>
      </c>
    </row>
    <row r="18">
      <c r="A18" s="24" t="s">
        <v>179</v>
      </c>
      <c r="B18" s="24" t="s">
        <v>179</v>
      </c>
      <c r="C18" s="24" t="s">
        <v>179</v>
      </c>
      <c r="D18" s="24" t="s">
        <v>179</v>
      </c>
      <c r="E18" s="24" t="s">
        <v>179</v>
      </c>
    </row>
    <row r="19">
      <c r="A19" s="23" t="s">
        <v>180</v>
      </c>
      <c r="B19" s="23"/>
      <c r="C19" s="23"/>
      <c r="D19" s="23" t="s">
        <v>165</v>
      </c>
      <c r="E19" s="23"/>
    </row>
    <row r="20">
      <c r="A20" s="19" t="s">
        <v>318</v>
      </c>
      <c r="B20" s="19" t="s">
        <v>318</v>
      </c>
      <c r="C20" s="19" t="s">
        <v>318</v>
      </c>
      <c r="D20" s="19" t="s">
        <v>302</v>
      </c>
      <c r="E20" s="19" t="s">
        <v>178</v>
      </c>
    </row>
    <row r="22">
      <c r="A22" s="24" t="s">
        <v>184</v>
      </c>
      <c r="B22" s="24" t="s">
        <v>184</v>
      </c>
      <c r="C22" s="24" t="s">
        <v>184</v>
      </c>
      <c r="D22" s="24" t="s">
        <v>184</v>
      </c>
      <c r="E22" s="24" t="s">
        <v>184</v>
      </c>
    </row>
    <row r="23">
      <c r="A23" s="23" t="s">
        <v>165</v>
      </c>
      <c r="B23" s="23" t="s">
        <v>185</v>
      </c>
      <c r="C23" s="23" t="s">
        <v>186</v>
      </c>
      <c r="D23" s="23" t="s">
        <v>187</v>
      </c>
      <c r="E23" s="23"/>
    </row>
    <row r="24">
      <c r="A24" s="19" t="s">
        <v>212</v>
      </c>
      <c r="B24" s="19" t="s">
        <v>188</v>
      </c>
      <c r="C24" s="19" t="s">
        <v>320</v>
      </c>
      <c r="D24" s="19" t="s">
        <v>214</v>
      </c>
      <c r="E24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33.xml><?xml version="1.0" encoding="utf-8"?>
<worksheet xmlns:r="http://schemas.openxmlformats.org/officeDocument/2006/relationships" xmlns="http://schemas.openxmlformats.org/spreadsheetml/2006/main">
  <sheetPr>
    <tabColor rgb="FFFCF8E3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122</v>
      </c>
      <c r="B2" s="14" t="s">
        <v>123</v>
      </c>
      <c r="C2" s="14" t="s">
        <v>33</v>
      </c>
      <c r="D2" s="14" t="s">
        <v>124</v>
      </c>
      <c r="E2" s="14" t="s">
        <v>16</v>
      </c>
      <c r="F2" s="14" t="s">
        <v>321</v>
      </c>
      <c r="G2" s="14">
        <v>17.39</v>
      </c>
      <c r="H2" s="14">
        <v>20.841915000000004</v>
      </c>
      <c r="I2" s="14">
        <v>521.04787500000009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25</v>
      </c>
      <c r="D8" s="19" t="s">
        <v>247</v>
      </c>
      <c r="E8" s="19">
        <v>25</v>
      </c>
    </row>
    <row r="9">
      <c r="A9" s="19" t="s">
        <v>170</v>
      </c>
      <c r="B9" s="19" t="s">
        <v>170</v>
      </c>
      <c r="C9" s="19">
        <f>SUBTOTAL(109,Criteria_Summary13.4.31[Elementos])</f>
      </c>
      <c r="D9" s="19" t="s">
        <v>170</v>
      </c>
      <c r="E9" s="19">
        <f>SUBTOTAL(109,Criteria_Summary13.4.31[Total])</f>
      </c>
    </row>
    <row r="10">
      <c r="A10" s="20" t="s">
        <v>171</v>
      </c>
      <c r="B10" s="20">
        <v>0</v>
      </c>
      <c r="C10" s="21"/>
      <c r="D10" s="21"/>
      <c r="E10" s="20">
        <v>25</v>
      </c>
    </row>
    <row r="13">
      <c r="A13" s="20" t="s">
        <v>247</v>
      </c>
      <c r="B13" s="20" t="s">
        <v>247</v>
      </c>
      <c r="C13" s="20" t="s">
        <v>247</v>
      </c>
      <c r="D13" s="20" t="s">
        <v>247</v>
      </c>
      <c r="E13" s="20" t="s">
        <v>247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25</v>
      </c>
      <c r="C16" s="19" t="s">
        <v>248</v>
      </c>
      <c r="D16" s="19" t="s">
        <v>248</v>
      </c>
      <c r="E16" s="19">
        <v>25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322</v>
      </c>
      <c r="B24" s="19" t="s">
        <v>322</v>
      </c>
      <c r="C24" s="19" t="s">
        <v>322</v>
      </c>
      <c r="D24" s="19" t="s">
        <v>323</v>
      </c>
      <c r="E24" s="19" t="s">
        <v>178</v>
      </c>
    </row>
    <row r="26">
      <c r="A26" s="24" t="s">
        <v>184</v>
      </c>
      <c r="B26" s="24" t="s">
        <v>184</v>
      </c>
      <c r="C26" s="24" t="s">
        <v>184</v>
      </c>
      <c r="D26" s="24" t="s">
        <v>184</v>
      </c>
      <c r="E26" s="24" t="s">
        <v>184</v>
      </c>
    </row>
    <row r="27">
      <c r="A27" s="23" t="s">
        <v>165</v>
      </c>
      <c r="B27" s="23" t="s">
        <v>185</v>
      </c>
      <c r="C27" s="23" t="s">
        <v>186</v>
      </c>
      <c r="D27" s="23" t="s">
        <v>187</v>
      </c>
      <c r="E27" s="23"/>
    </row>
    <row r="28">
      <c r="A28" s="19" t="s">
        <v>165</v>
      </c>
      <c r="B28" s="19" t="s">
        <v>188</v>
      </c>
      <c r="C28" s="19" t="s">
        <v>324</v>
      </c>
      <c r="D28" s="19" t="s">
        <v>4</v>
      </c>
      <c r="E28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3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126</v>
      </c>
      <c r="B2" s="12" t="s">
        <v>127</v>
      </c>
      <c r="C2" s="12" t="s">
        <v>14</v>
      </c>
      <c r="D2" s="12" t="s">
        <v>128</v>
      </c>
      <c r="E2" s="12" t="s">
        <v>16</v>
      </c>
      <c r="F2" s="12" t="s">
        <v>199</v>
      </c>
      <c r="G2" s="12">
        <v>309.77</v>
      </c>
      <c r="H2" s="12">
        <v>371.259345</v>
      </c>
      <c r="I2" s="12">
        <v>371.259345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1</v>
      </c>
      <c r="D8" s="19" t="s">
        <v>203</v>
      </c>
      <c r="E8" s="19">
        <v>1</v>
      </c>
    </row>
    <row r="9">
      <c r="A9" s="19" t="s">
        <v>170</v>
      </c>
      <c r="B9" s="19" t="s">
        <v>170</v>
      </c>
      <c r="C9" s="19">
        <f>SUBTOTAL(109,Criteria_Summary13.4.32[Elementos])</f>
      </c>
      <c r="D9" s="19" t="s">
        <v>170</v>
      </c>
      <c r="E9" s="19">
        <f>SUBTOTAL(109,Criteria_Summary13.4.32[Total])</f>
      </c>
    </row>
    <row r="10">
      <c r="A10" s="20" t="s">
        <v>171</v>
      </c>
      <c r="B10" s="20">
        <v>0</v>
      </c>
      <c r="C10" s="21"/>
      <c r="D10" s="21"/>
      <c r="E10" s="20">
        <v>1</v>
      </c>
    </row>
    <row r="13">
      <c r="A13" s="20" t="s">
        <v>203</v>
      </c>
      <c r="B13" s="20" t="s">
        <v>203</v>
      </c>
      <c r="C13" s="20" t="s">
        <v>203</v>
      </c>
      <c r="D13" s="20" t="s">
        <v>203</v>
      </c>
      <c r="E13" s="20" t="s">
        <v>203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1</v>
      </c>
      <c r="C16" s="19" t="s">
        <v>205</v>
      </c>
      <c r="D16" s="19" t="s">
        <v>205</v>
      </c>
      <c r="E16" s="19">
        <v>1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325</v>
      </c>
      <c r="B24" s="19" t="s">
        <v>325</v>
      </c>
      <c r="C24" s="19" t="s">
        <v>325</v>
      </c>
      <c r="D24" s="19" t="s">
        <v>223</v>
      </c>
      <c r="E24" s="19" t="s">
        <v>178</v>
      </c>
    </row>
    <row r="26">
      <c r="A26" s="24" t="s">
        <v>184</v>
      </c>
      <c r="B26" s="24" t="s">
        <v>184</v>
      </c>
      <c r="C26" s="24" t="s">
        <v>184</v>
      </c>
      <c r="D26" s="24" t="s">
        <v>184</v>
      </c>
      <c r="E26" s="24" t="s">
        <v>184</v>
      </c>
    </row>
    <row r="27">
      <c r="A27" s="23" t="s">
        <v>165</v>
      </c>
      <c r="B27" s="23" t="s">
        <v>185</v>
      </c>
      <c r="C27" s="23" t="s">
        <v>186</v>
      </c>
      <c r="D27" s="23" t="s">
        <v>187</v>
      </c>
      <c r="E27" s="23"/>
    </row>
    <row r="28">
      <c r="A28" s="19" t="s">
        <v>165</v>
      </c>
      <c r="B28" s="19" t="s">
        <v>188</v>
      </c>
      <c r="C28" s="19" t="s">
        <v>326</v>
      </c>
      <c r="D28" s="19" t="s">
        <v>4</v>
      </c>
      <c r="E28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35.xml><?xml version="1.0" encoding="utf-8"?>
<worksheet xmlns:r="http://schemas.openxmlformats.org/officeDocument/2006/relationships" xmlns="http://schemas.openxmlformats.org/spreadsheetml/2006/main">
  <sheetPr>
    <tabColor rgb="FFFCF8E3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129</v>
      </c>
      <c r="B2" s="14" t="s">
        <v>130</v>
      </c>
      <c r="C2" s="14" t="s">
        <v>14</v>
      </c>
      <c r="D2" s="14" t="s">
        <v>131</v>
      </c>
      <c r="E2" s="14" t="s">
        <v>16</v>
      </c>
      <c r="F2" s="14" t="s">
        <v>221</v>
      </c>
      <c r="G2" s="14">
        <v>337.46</v>
      </c>
      <c r="H2" s="14">
        <v>404.44581</v>
      </c>
      <c r="I2" s="14">
        <v>808.89162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2</v>
      </c>
      <c r="D8" s="19" t="s">
        <v>203</v>
      </c>
      <c r="E8" s="19">
        <v>2</v>
      </c>
    </row>
    <row r="9">
      <c r="A9" s="19" t="s">
        <v>170</v>
      </c>
      <c r="B9" s="19" t="s">
        <v>170</v>
      </c>
      <c r="C9" s="19">
        <f>SUBTOTAL(109,Criteria_Summary13.4.33[Elementos])</f>
      </c>
      <c r="D9" s="19" t="s">
        <v>170</v>
      </c>
      <c r="E9" s="19">
        <f>SUBTOTAL(109,Criteria_Summary13.4.33[Total])</f>
      </c>
    </row>
    <row r="10">
      <c r="A10" s="20" t="s">
        <v>171</v>
      </c>
      <c r="B10" s="20">
        <v>0</v>
      </c>
      <c r="C10" s="21"/>
      <c r="D10" s="21"/>
      <c r="E10" s="20">
        <v>2</v>
      </c>
    </row>
    <row r="13">
      <c r="A13" s="20" t="s">
        <v>203</v>
      </c>
      <c r="B13" s="20" t="s">
        <v>203</v>
      </c>
      <c r="C13" s="20" t="s">
        <v>203</v>
      </c>
      <c r="D13" s="20" t="s">
        <v>203</v>
      </c>
      <c r="E13" s="20" t="s">
        <v>203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2</v>
      </c>
      <c r="C16" s="19" t="s">
        <v>205</v>
      </c>
      <c r="D16" s="19" t="s">
        <v>205</v>
      </c>
      <c r="E16" s="19">
        <v>2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327</v>
      </c>
      <c r="B24" s="19" t="s">
        <v>327</v>
      </c>
      <c r="C24" s="19" t="s">
        <v>327</v>
      </c>
      <c r="D24" s="19" t="s">
        <v>328</v>
      </c>
      <c r="E24" s="19" t="s">
        <v>178</v>
      </c>
    </row>
    <row r="26">
      <c r="A26" s="24" t="s">
        <v>184</v>
      </c>
      <c r="B26" s="24" t="s">
        <v>184</v>
      </c>
      <c r="C26" s="24" t="s">
        <v>184</v>
      </c>
      <c r="D26" s="24" t="s">
        <v>184</v>
      </c>
      <c r="E26" s="24" t="s">
        <v>184</v>
      </c>
    </row>
    <row r="27">
      <c r="A27" s="23" t="s">
        <v>165</v>
      </c>
      <c r="B27" s="23" t="s">
        <v>185</v>
      </c>
      <c r="C27" s="23" t="s">
        <v>186</v>
      </c>
      <c r="D27" s="23" t="s">
        <v>187</v>
      </c>
      <c r="E27" s="23"/>
    </row>
    <row r="28">
      <c r="A28" s="19" t="s">
        <v>165</v>
      </c>
      <c r="B28" s="19" t="s">
        <v>188</v>
      </c>
      <c r="C28" s="19" t="s">
        <v>329</v>
      </c>
      <c r="D28" s="19" t="s">
        <v>4</v>
      </c>
      <c r="E28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36.xml><?xml version="1.0" encoding="utf-8"?>
<worksheet xmlns:r="http://schemas.openxmlformats.org/officeDocument/2006/relationships" xmlns="http://schemas.openxmlformats.org/spreadsheetml/2006/main">
  <sheetPr>
    <tabColor rgb="FFFCF8E3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132</v>
      </c>
      <c r="B2" s="14" t="s">
        <v>133</v>
      </c>
      <c r="C2" s="14" t="s">
        <v>14</v>
      </c>
      <c r="D2" s="14" t="s">
        <v>134</v>
      </c>
      <c r="E2" s="14" t="s">
        <v>16</v>
      </c>
      <c r="F2" s="14" t="s">
        <v>199</v>
      </c>
      <c r="G2" s="14">
        <v>490.9</v>
      </c>
      <c r="H2" s="14">
        <v>588.34365</v>
      </c>
      <c r="I2" s="14">
        <v>588.34365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1</v>
      </c>
      <c r="D8" s="19" t="s">
        <v>203</v>
      </c>
      <c r="E8" s="19">
        <v>1</v>
      </c>
    </row>
    <row r="9">
      <c r="A9" s="19" t="s">
        <v>170</v>
      </c>
      <c r="B9" s="19" t="s">
        <v>170</v>
      </c>
      <c r="C9" s="19">
        <f>SUBTOTAL(109,Criteria_Summary13.4.34[Elementos])</f>
      </c>
      <c r="D9" s="19" t="s">
        <v>170</v>
      </c>
      <c r="E9" s="19">
        <f>SUBTOTAL(109,Criteria_Summary13.4.34[Total])</f>
      </c>
    </row>
    <row r="10">
      <c r="A10" s="20" t="s">
        <v>171</v>
      </c>
      <c r="B10" s="20">
        <v>0</v>
      </c>
      <c r="C10" s="21"/>
      <c r="D10" s="21"/>
      <c r="E10" s="20">
        <v>1</v>
      </c>
    </row>
    <row r="13">
      <c r="A13" s="20" t="s">
        <v>203</v>
      </c>
      <c r="B13" s="20" t="s">
        <v>203</v>
      </c>
      <c r="C13" s="20" t="s">
        <v>203</v>
      </c>
      <c r="D13" s="20" t="s">
        <v>203</v>
      </c>
      <c r="E13" s="20" t="s">
        <v>203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1</v>
      </c>
      <c r="C16" s="19" t="s">
        <v>205</v>
      </c>
      <c r="D16" s="19" t="s">
        <v>205</v>
      </c>
      <c r="E16" s="19">
        <v>1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327</v>
      </c>
      <c r="B24" s="19" t="s">
        <v>327</v>
      </c>
      <c r="C24" s="19" t="s">
        <v>327</v>
      </c>
      <c r="D24" s="19" t="s">
        <v>225</v>
      </c>
      <c r="E24" s="19" t="s">
        <v>178</v>
      </c>
    </row>
    <row r="26">
      <c r="A26" s="24" t="s">
        <v>184</v>
      </c>
      <c r="B26" s="24" t="s">
        <v>184</v>
      </c>
      <c r="C26" s="24" t="s">
        <v>184</v>
      </c>
      <c r="D26" s="24" t="s">
        <v>184</v>
      </c>
      <c r="E26" s="24" t="s">
        <v>184</v>
      </c>
    </row>
    <row r="27">
      <c r="A27" s="23" t="s">
        <v>165</v>
      </c>
      <c r="B27" s="23" t="s">
        <v>185</v>
      </c>
      <c r="C27" s="23" t="s">
        <v>186</v>
      </c>
      <c r="D27" s="23" t="s">
        <v>187</v>
      </c>
      <c r="E27" s="23"/>
    </row>
    <row r="28">
      <c r="A28" s="19" t="s">
        <v>165</v>
      </c>
      <c r="B28" s="19" t="s">
        <v>188</v>
      </c>
      <c r="C28" s="19" t="s">
        <v>330</v>
      </c>
      <c r="D28" s="19" t="s">
        <v>4</v>
      </c>
      <c r="E28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37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135</v>
      </c>
      <c r="B2" s="12" t="s">
        <v>136</v>
      </c>
      <c r="C2" s="12" t="s">
        <v>14</v>
      </c>
      <c r="D2" s="12" t="s">
        <v>137</v>
      </c>
      <c r="E2" s="12" t="s">
        <v>16</v>
      </c>
      <c r="F2" s="12" t="s">
        <v>191</v>
      </c>
      <c r="G2" s="12">
        <v>129.78</v>
      </c>
      <c r="H2" s="12">
        <v>155.54133000000002</v>
      </c>
      <c r="I2" s="12">
        <v>933.2479800000001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6</v>
      </c>
      <c r="D8" s="19" t="s">
        <v>203</v>
      </c>
      <c r="E8" s="19">
        <v>6</v>
      </c>
    </row>
    <row r="9">
      <c r="A9" s="19" t="s">
        <v>170</v>
      </c>
      <c r="B9" s="19" t="s">
        <v>170</v>
      </c>
      <c r="C9" s="19">
        <f>SUBTOTAL(109,Criteria_Summary13.4.35[Elementos])</f>
      </c>
      <c r="D9" s="19" t="s">
        <v>170</v>
      </c>
      <c r="E9" s="19">
        <f>SUBTOTAL(109,Criteria_Summary13.4.35[Total])</f>
      </c>
    </row>
    <row r="10">
      <c r="A10" s="20" t="s">
        <v>171</v>
      </c>
      <c r="B10" s="20">
        <v>0</v>
      </c>
      <c r="C10" s="21"/>
      <c r="D10" s="21"/>
      <c r="E10" s="20">
        <v>6</v>
      </c>
    </row>
    <row r="13">
      <c r="A13" s="20" t="s">
        <v>203</v>
      </c>
      <c r="B13" s="20" t="s">
        <v>203</v>
      </c>
      <c r="C13" s="20" t="s">
        <v>203</v>
      </c>
      <c r="D13" s="20" t="s">
        <v>203</v>
      </c>
      <c r="E13" s="20" t="s">
        <v>203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6</v>
      </c>
      <c r="C16" s="19" t="s">
        <v>205</v>
      </c>
      <c r="D16" s="19" t="s">
        <v>205</v>
      </c>
      <c r="E16" s="19">
        <v>6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331</v>
      </c>
      <c r="B24" s="19" t="s">
        <v>331</v>
      </c>
      <c r="C24" s="19" t="s">
        <v>331</v>
      </c>
      <c r="D24" s="19" t="s">
        <v>332</v>
      </c>
      <c r="E24" s="19" t="s">
        <v>178</v>
      </c>
    </row>
    <row r="26">
      <c r="A26" s="24" t="s">
        <v>184</v>
      </c>
      <c r="B26" s="24" t="s">
        <v>184</v>
      </c>
      <c r="C26" s="24" t="s">
        <v>184</v>
      </c>
      <c r="D26" s="24" t="s">
        <v>184</v>
      </c>
      <c r="E26" s="24" t="s">
        <v>184</v>
      </c>
    </row>
    <row r="27">
      <c r="A27" s="23" t="s">
        <v>165</v>
      </c>
      <c r="B27" s="23" t="s">
        <v>185</v>
      </c>
      <c r="C27" s="23" t="s">
        <v>186</v>
      </c>
      <c r="D27" s="23" t="s">
        <v>187</v>
      </c>
      <c r="E27" s="23"/>
    </row>
    <row r="28">
      <c r="A28" s="19" t="s">
        <v>165</v>
      </c>
      <c r="B28" s="19" t="s">
        <v>188</v>
      </c>
      <c r="C28" s="19" t="s">
        <v>333</v>
      </c>
      <c r="D28" s="19" t="s">
        <v>4</v>
      </c>
      <c r="E28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38.xml><?xml version="1.0" encoding="utf-8"?>
<worksheet xmlns:r="http://schemas.openxmlformats.org/officeDocument/2006/relationships" xmlns="http://schemas.openxmlformats.org/spreadsheetml/2006/main">
  <sheetPr>
    <tabColor rgb="FFFCF8E3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138</v>
      </c>
      <c r="B2" s="14" t="s">
        <v>139</v>
      </c>
      <c r="C2" s="14" t="s">
        <v>24</v>
      </c>
      <c r="D2" s="14" t="s">
        <v>140</v>
      </c>
      <c r="E2" s="14" t="s">
        <v>16</v>
      </c>
      <c r="F2" s="14" t="s">
        <v>199</v>
      </c>
      <c r="G2" s="14">
        <v>11.2</v>
      </c>
      <c r="H2" s="14">
        <v>13.423200000000001</v>
      </c>
      <c r="I2" s="14">
        <v>13.423200000000001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2</v>
      </c>
      <c r="D8" s="19" t="s">
        <v>203</v>
      </c>
      <c r="E8" s="19">
        <v>2</v>
      </c>
    </row>
    <row r="9">
      <c r="A9" s="19" t="s">
        <v>170</v>
      </c>
      <c r="B9" s="19" t="s">
        <v>170</v>
      </c>
      <c r="C9" s="19">
        <f>SUBTOTAL(109,Criteria_Summary13.4.36[Elementos])</f>
      </c>
      <c r="D9" s="19" t="s">
        <v>170</v>
      </c>
      <c r="E9" s="19">
        <f>SUBTOTAL(109,Criteria_Summary13.4.36[Total])</f>
      </c>
    </row>
    <row r="10">
      <c r="A10" s="20" t="s">
        <v>304</v>
      </c>
      <c r="B10" s="20">
        <v>1</v>
      </c>
      <c r="C10" s="21"/>
      <c r="D10" s="21"/>
      <c r="E10" s="20">
        <v>1</v>
      </c>
    </row>
    <row r="13">
      <c r="A13" s="20" t="s">
        <v>203</v>
      </c>
      <c r="B13" s="20" t="s">
        <v>203</v>
      </c>
      <c r="C13" s="20" t="s">
        <v>203</v>
      </c>
      <c r="D13" s="20" t="s">
        <v>203</v>
      </c>
      <c r="E13" s="20" t="s">
        <v>203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2</v>
      </c>
      <c r="C16" s="19" t="s">
        <v>205</v>
      </c>
      <c r="D16" s="19" t="s">
        <v>205</v>
      </c>
      <c r="E16" s="19">
        <v>2</v>
      </c>
    </row>
    <row r="18">
      <c r="A18" s="24" t="s">
        <v>179</v>
      </c>
      <c r="B18" s="24" t="s">
        <v>179</v>
      </c>
      <c r="C18" s="24" t="s">
        <v>179</v>
      </c>
      <c r="D18" s="24" t="s">
        <v>179</v>
      </c>
      <c r="E18" s="24" t="s">
        <v>179</v>
      </c>
    </row>
    <row r="19">
      <c r="A19" s="23" t="s">
        <v>180</v>
      </c>
      <c r="B19" s="23"/>
      <c r="C19" s="23"/>
      <c r="D19" s="23" t="s">
        <v>165</v>
      </c>
      <c r="E19" s="23"/>
    </row>
    <row r="20">
      <c r="A20" s="19" t="s">
        <v>206</v>
      </c>
      <c r="B20" s="19" t="s">
        <v>206</v>
      </c>
      <c r="C20" s="19" t="s">
        <v>206</v>
      </c>
      <c r="D20" s="19" t="s">
        <v>207</v>
      </c>
      <c r="E20" s="19" t="s">
        <v>178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39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141</v>
      </c>
      <c r="B2" s="14" t="s">
        <v>142</v>
      </c>
      <c r="C2" s="14" t="s">
        <v>24</v>
      </c>
      <c r="D2" s="14" t="s">
        <v>143</v>
      </c>
      <c r="E2" s="14" t="s">
        <v>16</v>
      </c>
      <c r="F2" s="14" t="s">
        <v>199</v>
      </c>
      <c r="G2" s="14">
        <v>112.99</v>
      </c>
      <c r="H2" s="14">
        <v>135.418515</v>
      </c>
      <c r="I2" s="14">
        <v>135.418515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2</v>
      </c>
      <c r="D8" s="19" t="s">
        <v>203</v>
      </c>
      <c r="E8" s="19">
        <v>2</v>
      </c>
    </row>
    <row r="9">
      <c r="A9" s="19" t="s">
        <v>170</v>
      </c>
      <c r="B9" s="19" t="s">
        <v>170</v>
      </c>
      <c r="C9" s="19">
        <f>SUBTOTAL(109,Criteria_Summary13.4.37[Elementos])</f>
      </c>
      <c r="D9" s="19" t="s">
        <v>170</v>
      </c>
      <c r="E9" s="19">
        <f>SUBTOTAL(109,Criteria_Summary13.4.37[Total])</f>
      </c>
    </row>
    <row r="10">
      <c r="A10" s="20" t="s">
        <v>304</v>
      </c>
      <c r="B10" s="20">
        <v>1</v>
      </c>
      <c r="C10" s="21"/>
      <c r="D10" s="21"/>
      <c r="E10" s="20">
        <v>1</v>
      </c>
    </row>
    <row r="13">
      <c r="A13" s="20" t="s">
        <v>203</v>
      </c>
      <c r="B13" s="20" t="s">
        <v>203</v>
      </c>
      <c r="C13" s="20" t="s">
        <v>203</v>
      </c>
      <c r="D13" s="20" t="s">
        <v>203</v>
      </c>
      <c r="E13" s="20" t="s">
        <v>203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2</v>
      </c>
      <c r="C16" s="19" t="s">
        <v>205</v>
      </c>
      <c r="D16" s="19" t="s">
        <v>205</v>
      </c>
      <c r="E16" s="19">
        <v>2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334</v>
      </c>
      <c r="B24" s="19" t="s">
        <v>334</v>
      </c>
      <c r="C24" s="19" t="s">
        <v>334</v>
      </c>
      <c r="D24" s="19" t="s">
        <v>334</v>
      </c>
      <c r="E24" s="19" t="s">
        <v>178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DFF0D8"/>
  </sheetPr>
  <dimension ref="A1:I3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18</v>
      </c>
      <c r="B2" s="12" t="s">
        <v>19</v>
      </c>
      <c r="C2" s="12" t="s">
        <v>14</v>
      </c>
      <c r="D2" s="12" t="s">
        <v>20</v>
      </c>
      <c r="E2" s="12" t="s">
        <v>16</v>
      </c>
      <c r="F2" s="12" t="s">
        <v>191</v>
      </c>
      <c r="G2" s="12">
        <v>82.74</v>
      </c>
      <c r="H2" s="12">
        <v>99.163890000000009</v>
      </c>
      <c r="I2" s="12">
        <v>594.98334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5</v>
      </c>
      <c r="D8" s="19" t="s">
        <v>192</v>
      </c>
      <c r="E8" s="19">
        <v>5</v>
      </c>
    </row>
    <row r="9">
      <c r="A9" s="19">
        <v>2</v>
      </c>
      <c r="B9" s="19" t="s">
        <v>168</v>
      </c>
      <c r="C9" s="19">
        <v>1</v>
      </c>
      <c r="D9" s="19" t="s">
        <v>193</v>
      </c>
      <c r="E9" s="19">
        <v>1</v>
      </c>
    </row>
    <row r="10">
      <c r="A10" s="19" t="s">
        <v>170</v>
      </c>
      <c r="B10" s="19" t="s">
        <v>170</v>
      </c>
      <c r="C10" s="19">
        <f>SUBTOTAL(109,Criteria_Summary13.4.2[Elementos])</f>
      </c>
      <c r="D10" s="19" t="s">
        <v>170</v>
      </c>
      <c r="E10" s="19">
        <f>SUBTOTAL(109,Criteria_Summary13.4.2[Total])</f>
      </c>
    </row>
    <row r="11">
      <c r="A11" s="20" t="s">
        <v>171</v>
      </c>
      <c r="B11" s="20">
        <v>0</v>
      </c>
      <c r="C11" s="21"/>
      <c r="D11" s="21"/>
      <c r="E11" s="20">
        <v>6</v>
      </c>
    </row>
    <row r="14">
      <c r="A14" s="20" t="s">
        <v>192</v>
      </c>
      <c r="B14" s="20" t="s">
        <v>192</v>
      </c>
      <c r="C14" s="20" t="s">
        <v>192</v>
      </c>
      <c r="D14" s="20" t="s">
        <v>192</v>
      </c>
      <c r="E14" s="20" t="s">
        <v>192</v>
      </c>
    </row>
    <row r="15">
      <c r="A15" s="22"/>
      <c r="B15" s="22"/>
      <c r="C15" s="22"/>
      <c r="D15" s="22"/>
      <c r="E15" s="22"/>
    </row>
    <row r="16">
      <c r="A16" s="23" t="s">
        <v>165</v>
      </c>
      <c r="B16" s="23" t="s">
        <v>166</v>
      </c>
      <c r="C16" s="23" t="s">
        <v>172</v>
      </c>
      <c r="D16" s="23" t="s">
        <v>172</v>
      </c>
      <c r="E16" s="23" t="s">
        <v>9</v>
      </c>
    </row>
    <row r="17">
      <c r="A17" s="19" t="s">
        <v>168</v>
      </c>
      <c r="B17" s="19">
        <v>5</v>
      </c>
      <c r="C17" s="19" t="s">
        <v>194</v>
      </c>
      <c r="D17" s="19" t="s">
        <v>194</v>
      </c>
      <c r="E17" s="19">
        <v>5</v>
      </c>
    </row>
    <row r="19">
      <c r="A19" s="24" t="s">
        <v>184</v>
      </c>
      <c r="B19" s="24" t="s">
        <v>184</v>
      </c>
      <c r="C19" s="24" t="s">
        <v>184</v>
      </c>
      <c r="D19" s="24" t="s">
        <v>184</v>
      </c>
      <c r="E19" s="24" t="s">
        <v>184</v>
      </c>
    </row>
    <row r="20">
      <c r="A20" s="23" t="s">
        <v>165</v>
      </c>
      <c r="B20" s="23" t="s">
        <v>185</v>
      </c>
      <c r="C20" s="23" t="s">
        <v>186</v>
      </c>
      <c r="D20" s="23" t="s">
        <v>187</v>
      </c>
      <c r="E20" s="23"/>
    </row>
    <row r="21">
      <c r="A21" s="19" t="s">
        <v>165</v>
      </c>
      <c r="B21" s="19" t="s">
        <v>188</v>
      </c>
      <c r="C21" s="19" t="s">
        <v>195</v>
      </c>
      <c r="D21" s="19" t="s">
        <v>4</v>
      </c>
      <c r="E21" s="19" t="s">
        <v>190</v>
      </c>
    </row>
    <row r="23">
      <c r="A23" s="20" t="s">
        <v>193</v>
      </c>
      <c r="B23" s="20" t="s">
        <v>193</v>
      </c>
      <c r="C23" s="20" t="s">
        <v>193</v>
      </c>
      <c r="D23" s="20" t="s">
        <v>193</v>
      </c>
      <c r="E23" s="20" t="s">
        <v>193</v>
      </c>
    </row>
    <row r="24">
      <c r="A24" s="22"/>
      <c r="B24" s="22"/>
      <c r="C24" s="22"/>
      <c r="D24" s="22"/>
      <c r="E24" s="22"/>
    </row>
    <row r="25">
      <c r="A25" s="23" t="s">
        <v>165</v>
      </c>
      <c r="B25" s="23" t="s">
        <v>166</v>
      </c>
      <c r="C25" s="23" t="s">
        <v>172</v>
      </c>
      <c r="D25" s="23" t="s">
        <v>172</v>
      </c>
      <c r="E25" s="23" t="s">
        <v>9</v>
      </c>
    </row>
    <row r="26">
      <c r="A26" s="19" t="s">
        <v>168</v>
      </c>
      <c r="B26" s="19">
        <v>1</v>
      </c>
      <c r="C26" s="19" t="s">
        <v>194</v>
      </c>
      <c r="D26" s="19" t="s">
        <v>194</v>
      </c>
      <c r="E26" s="19">
        <v>1</v>
      </c>
    </row>
    <row r="28">
      <c r="A28" s="24" t="s">
        <v>174</v>
      </c>
      <c r="B28" s="24" t="s">
        <v>174</v>
      </c>
      <c r="C28" s="24" t="s">
        <v>174</v>
      </c>
      <c r="D28" s="24" t="s">
        <v>174</v>
      </c>
      <c r="E28" s="24" t="s">
        <v>174</v>
      </c>
    </row>
    <row r="29">
      <c r="A29" s="23" t="s">
        <v>175</v>
      </c>
      <c r="B29" s="23" t="s">
        <v>175</v>
      </c>
      <c r="C29" s="23" t="s">
        <v>175</v>
      </c>
      <c r="D29" s="23" t="s">
        <v>176</v>
      </c>
      <c r="E29" s="23"/>
    </row>
    <row r="30">
      <c r="A30" s="19"/>
      <c r="B30" s="19"/>
      <c r="C30" s="19"/>
      <c r="D30" s="19" t="s">
        <v>177</v>
      </c>
      <c r="E30" s="19" t="s">
        <v>178</v>
      </c>
    </row>
    <row r="32">
      <c r="A32" s="24" t="s">
        <v>179</v>
      </c>
      <c r="B32" s="24" t="s">
        <v>179</v>
      </c>
      <c r="C32" s="24" t="s">
        <v>179</v>
      </c>
      <c r="D32" s="24" t="s">
        <v>179</v>
      </c>
      <c r="E32" s="24" t="s">
        <v>179</v>
      </c>
    </row>
    <row r="33">
      <c r="A33" s="23" t="s">
        <v>180</v>
      </c>
      <c r="B33" s="23"/>
      <c r="C33" s="23"/>
      <c r="D33" s="23" t="s">
        <v>165</v>
      </c>
      <c r="E33" s="23"/>
    </row>
    <row r="34">
      <c r="A34" s="19" t="s">
        <v>196</v>
      </c>
      <c r="B34" s="19" t="s">
        <v>196</v>
      </c>
      <c r="C34" s="19" t="s">
        <v>196</v>
      </c>
      <c r="D34" s="19" t="s">
        <v>197</v>
      </c>
      <c r="E34" s="19" t="s">
        <v>178</v>
      </c>
    </row>
    <row r="36">
      <c r="A36" s="24" t="s">
        <v>184</v>
      </c>
      <c r="B36" s="24" t="s">
        <v>184</v>
      </c>
      <c r="C36" s="24" t="s">
        <v>184</v>
      </c>
      <c r="D36" s="24" t="s">
        <v>184</v>
      </c>
      <c r="E36" s="24" t="s">
        <v>184</v>
      </c>
    </row>
    <row r="37">
      <c r="A37" s="23" t="s">
        <v>165</v>
      </c>
      <c r="B37" s="23" t="s">
        <v>185</v>
      </c>
      <c r="C37" s="23" t="s">
        <v>186</v>
      </c>
      <c r="D37" s="23" t="s">
        <v>187</v>
      </c>
      <c r="E37" s="23"/>
    </row>
    <row r="38">
      <c r="A38" s="19" t="s">
        <v>165</v>
      </c>
      <c r="B38" s="19" t="s">
        <v>188</v>
      </c>
      <c r="C38" s="19" t="s">
        <v>198</v>
      </c>
      <c r="D38" s="19" t="s">
        <v>4</v>
      </c>
      <c r="E38" s="19" t="s">
        <v>190</v>
      </c>
    </row>
  </sheetData>
  <mergeCells>
    <mergeCell ref="A5:E5"/>
    <mergeCell ref="A6:E6"/>
    <mergeCell ref="A14:E14"/>
    <mergeCell ref="A15:E15"/>
    <mergeCell ref="C16:D16"/>
    <mergeCell ref="C17:D17"/>
    <mergeCell ref="A19:E19"/>
    <mergeCell ref="A23:E23"/>
    <mergeCell ref="A24:E24"/>
    <mergeCell ref="C25:D25"/>
    <mergeCell ref="C26:D26"/>
    <mergeCell ref="A28:E28"/>
    <mergeCell ref="A29:C29"/>
    <mergeCell ref="A32:E32"/>
    <mergeCell ref="A33"/>
    <mergeCell ref="A34:C34"/>
    <mergeCell ref="A36:E36"/>
  </mergeCells>
  <hyperlinks>
    <hyperlink ref="A2" r:id="rId2"/>
    <hyperlink ref="F2" r:id="rId3"/>
    <hyperlink ref="E11" r:id="rId4"/>
  </hyperlinks>
  <headerFooter/>
  <tableParts>
    <tablePart r:id="rId1"/>
  </tableParts>
</worksheet>
</file>

<file path=xl/worksheets/sheet40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144</v>
      </c>
      <c r="B2" s="12" t="s">
        <v>145</v>
      </c>
      <c r="C2" s="12" t="s">
        <v>24</v>
      </c>
      <c r="D2" s="12" t="s">
        <v>146</v>
      </c>
      <c r="E2" s="12" t="s">
        <v>16</v>
      </c>
      <c r="F2" s="12" t="s">
        <v>191</v>
      </c>
      <c r="G2" s="12">
        <v>63.81</v>
      </c>
      <c r="H2" s="12">
        <v>76.476285</v>
      </c>
      <c r="I2" s="12">
        <v>458.85771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6</v>
      </c>
      <c r="D8" s="19" t="s">
        <v>192</v>
      </c>
      <c r="E8" s="19">
        <v>6</v>
      </c>
    </row>
    <row r="9">
      <c r="A9" s="19" t="s">
        <v>170</v>
      </c>
      <c r="B9" s="19" t="s">
        <v>170</v>
      </c>
      <c r="C9" s="19">
        <f>SUBTOTAL(109,Criteria_Summary13.4.38[Elementos])</f>
      </c>
      <c r="D9" s="19" t="s">
        <v>170</v>
      </c>
      <c r="E9" s="19">
        <f>SUBTOTAL(109,Criteria_Summary13.4.38[Total])</f>
      </c>
    </row>
    <row r="10">
      <c r="A10" s="20" t="s">
        <v>171</v>
      </c>
      <c r="B10" s="20">
        <v>0</v>
      </c>
      <c r="C10" s="21"/>
      <c r="D10" s="21"/>
      <c r="E10" s="20">
        <v>6</v>
      </c>
    </row>
    <row r="13">
      <c r="A13" s="20" t="s">
        <v>192</v>
      </c>
      <c r="B13" s="20" t="s">
        <v>192</v>
      </c>
      <c r="C13" s="20" t="s">
        <v>192</v>
      </c>
      <c r="D13" s="20" t="s">
        <v>192</v>
      </c>
      <c r="E13" s="20" t="s">
        <v>192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6</v>
      </c>
      <c r="C16" s="19" t="s">
        <v>194</v>
      </c>
      <c r="D16" s="19" t="s">
        <v>194</v>
      </c>
      <c r="E16" s="19">
        <v>6</v>
      </c>
    </row>
    <row r="18">
      <c r="A18" s="24" t="s">
        <v>184</v>
      </c>
      <c r="B18" s="24" t="s">
        <v>184</v>
      </c>
      <c r="C18" s="24" t="s">
        <v>184</v>
      </c>
      <c r="D18" s="24" t="s">
        <v>184</v>
      </c>
      <c r="E18" s="24" t="s">
        <v>184</v>
      </c>
    </row>
    <row r="19">
      <c r="A19" s="23" t="s">
        <v>165</v>
      </c>
      <c r="B19" s="23" t="s">
        <v>185</v>
      </c>
      <c r="C19" s="23" t="s">
        <v>186</v>
      </c>
      <c r="D19" s="23" t="s">
        <v>187</v>
      </c>
      <c r="E19" s="23"/>
    </row>
    <row r="20">
      <c r="A20" s="19" t="s">
        <v>165</v>
      </c>
      <c r="B20" s="19" t="s">
        <v>188</v>
      </c>
      <c r="C20" s="19" t="s">
        <v>335</v>
      </c>
      <c r="D20" s="19" t="s">
        <v>4</v>
      </c>
      <c r="E20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41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147</v>
      </c>
      <c r="B2" s="14" t="s">
        <v>148</v>
      </c>
      <c r="C2" s="14" t="s">
        <v>33</v>
      </c>
      <c r="D2" s="14" t="s">
        <v>149</v>
      </c>
      <c r="E2" s="14" t="s">
        <v>16</v>
      </c>
      <c r="F2" s="14" t="s">
        <v>221</v>
      </c>
      <c r="G2" s="14">
        <v>6.3</v>
      </c>
      <c r="H2" s="14">
        <v>7.55055</v>
      </c>
      <c r="I2" s="14">
        <v>15.1011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2</v>
      </c>
      <c r="D8" s="19" t="s">
        <v>308</v>
      </c>
      <c r="E8" s="19">
        <v>2</v>
      </c>
    </row>
    <row r="9">
      <c r="A9" s="19" t="s">
        <v>170</v>
      </c>
      <c r="B9" s="19" t="s">
        <v>170</v>
      </c>
      <c r="C9" s="19">
        <f>SUBTOTAL(109,Criteria_Summary13.4.39[Elementos])</f>
      </c>
      <c r="D9" s="19" t="s">
        <v>170</v>
      </c>
      <c r="E9" s="19">
        <f>SUBTOTAL(109,Criteria_Summary13.4.39[Total])</f>
      </c>
    </row>
    <row r="10">
      <c r="A10" s="20" t="s">
        <v>171</v>
      </c>
      <c r="B10" s="20">
        <v>0</v>
      </c>
      <c r="C10" s="21"/>
      <c r="D10" s="21"/>
      <c r="E10" s="20">
        <v>2</v>
      </c>
    </row>
    <row r="13">
      <c r="A13" s="20" t="s">
        <v>308</v>
      </c>
      <c r="B13" s="20" t="s">
        <v>308</v>
      </c>
      <c r="C13" s="20" t="s">
        <v>308</v>
      </c>
      <c r="D13" s="20" t="s">
        <v>308</v>
      </c>
      <c r="E13" s="20" t="s">
        <v>308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2</v>
      </c>
      <c r="C16" s="19" t="s">
        <v>300</v>
      </c>
      <c r="D16" s="19" t="s">
        <v>300</v>
      </c>
      <c r="E16" s="19">
        <v>2</v>
      </c>
    </row>
    <row r="18">
      <c r="A18" s="24" t="s">
        <v>179</v>
      </c>
      <c r="B18" s="24" t="s">
        <v>179</v>
      </c>
      <c r="C18" s="24" t="s">
        <v>179</v>
      </c>
      <c r="D18" s="24" t="s">
        <v>179</v>
      </c>
      <c r="E18" s="24" t="s">
        <v>179</v>
      </c>
    </row>
    <row r="19">
      <c r="A19" s="23" t="s">
        <v>180</v>
      </c>
      <c r="B19" s="23"/>
      <c r="C19" s="23"/>
      <c r="D19" s="23" t="s">
        <v>165</v>
      </c>
      <c r="E19" s="23"/>
    </row>
    <row r="20">
      <c r="A20" s="19" t="s">
        <v>318</v>
      </c>
      <c r="B20" s="19" t="s">
        <v>318</v>
      </c>
      <c r="C20" s="19" t="s">
        <v>318</v>
      </c>
      <c r="D20" s="19" t="s">
        <v>302</v>
      </c>
      <c r="E20" s="19" t="s">
        <v>178</v>
      </c>
    </row>
    <row r="22">
      <c r="A22" s="24" t="s">
        <v>184</v>
      </c>
      <c r="B22" s="24" t="s">
        <v>184</v>
      </c>
      <c r="C22" s="24" t="s">
        <v>184</v>
      </c>
      <c r="D22" s="24" t="s">
        <v>184</v>
      </c>
      <c r="E22" s="24" t="s">
        <v>184</v>
      </c>
    </row>
    <row r="23">
      <c r="A23" s="23" t="s">
        <v>165</v>
      </c>
      <c r="B23" s="23" t="s">
        <v>185</v>
      </c>
      <c r="C23" s="23" t="s">
        <v>186</v>
      </c>
      <c r="D23" s="23" t="s">
        <v>187</v>
      </c>
      <c r="E23" s="23"/>
    </row>
    <row r="24">
      <c r="A24" s="19" t="s">
        <v>212</v>
      </c>
      <c r="B24" s="19" t="s">
        <v>188</v>
      </c>
      <c r="C24" s="19" t="s">
        <v>336</v>
      </c>
      <c r="D24" s="19" t="s">
        <v>214</v>
      </c>
      <c r="E24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42.xml><?xml version="1.0" encoding="utf-8"?>
<worksheet xmlns:r="http://schemas.openxmlformats.org/officeDocument/2006/relationships" xmlns="http://schemas.openxmlformats.org/spreadsheetml/2006/main">
  <sheetPr>
    <tabColor rgb="FFFCF8E3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150</v>
      </c>
      <c r="B2" s="14" t="s">
        <v>151</v>
      </c>
      <c r="C2" s="14" t="s">
        <v>33</v>
      </c>
      <c r="D2" s="14" t="s">
        <v>152</v>
      </c>
      <c r="E2" s="14" t="s">
        <v>16</v>
      </c>
      <c r="F2" s="14" t="s">
        <v>246</v>
      </c>
      <c r="G2" s="14">
        <v>21.8</v>
      </c>
      <c r="H2" s="14">
        <v>26.1273</v>
      </c>
      <c r="I2" s="14">
        <v>313.5276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12</v>
      </c>
      <c r="D8" s="19" t="s">
        <v>215</v>
      </c>
      <c r="E8" s="19">
        <v>12</v>
      </c>
    </row>
    <row r="9">
      <c r="A9" s="19" t="s">
        <v>170</v>
      </c>
      <c r="B9" s="19" t="s">
        <v>170</v>
      </c>
      <c r="C9" s="19">
        <f>SUBTOTAL(109,Criteria_Summary13.4.40[Elementos])</f>
      </c>
      <c r="D9" s="19" t="s">
        <v>170</v>
      </c>
      <c r="E9" s="19">
        <f>SUBTOTAL(109,Criteria_Summary13.4.40[Total])</f>
      </c>
    </row>
    <row r="10">
      <c r="A10" s="20" t="s">
        <v>171</v>
      </c>
      <c r="B10" s="20">
        <v>0</v>
      </c>
      <c r="C10" s="21"/>
      <c r="D10" s="21"/>
      <c r="E10" s="20">
        <v>12</v>
      </c>
    </row>
    <row r="13">
      <c r="A13" s="20" t="s">
        <v>215</v>
      </c>
      <c r="B13" s="20" t="s">
        <v>215</v>
      </c>
      <c r="C13" s="20" t="s">
        <v>215</v>
      </c>
      <c r="D13" s="20" t="s">
        <v>215</v>
      </c>
      <c r="E13" s="20" t="s">
        <v>215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12</v>
      </c>
      <c r="C16" s="19" t="s">
        <v>205</v>
      </c>
      <c r="D16" s="19" t="s">
        <v>205</v>
      </c>
      <c r="E16" s="19">
        <v>12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337</v>
      </c>
      <c r="B24" s="19" t="s">
        <v>337</v>
      </c>
      <c r="C24" s="19" t="s">
        <v>337</v>
      </c>
      <c r="D24" s="19" t="s">
        <v>337</v>
      </c>
      <c r="E24" s="19" t="s">
        <v>178</v>
      </c>
    </row>
    <row r="26">
      <c r="A26" s="24" t="s">
        <v>184</v>
      </c>
      <c r="B26" s="24" t="s">
        <v>184</v>
      </c>
      <c r="C26" s="24" t="s">
        <v>184</v>
      </c>
      <c r="D26" s="24" t="s">
        <v>184</v>
      </c>
      <c r="E26" s="24" t="s">
        <v>184</v>
      </c>
    </row>
    <row r="27">
      <c r="A27" s="23" t="s">
        <v>165</v>
      </c>
      <c r="B27" s="23" t="s">
        <v>185</v>
      </c>
      <c r="C27" s="23" t="s">
        <v>186</v>
      </c>
      <c r="D27" s="23" t="s">
        <v>187</v>
      </c>
      <c r="E27" s="23"/>
    </row>
    <row r="28">
      <c r="A28" s="19" t="s">
        <v>165</v>
      </c>
      <c r="B28" s="19" t="s">
        <v>188</v>
      </c>
      <c r="C28" s="19" t="s">
        <v>338</v>
      </c>
      <c r="D28" s="19" t="s">
        <v>4</v>
      </c>
      <c r="E28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43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153</v>
      </c>
      <c r="B2" s="14" t="s">
        <v>154</v>
      </c>
      <c r="C2" s="14" t="s">
        <v>33</v>
      </c>
      <c r="D2" s="14" t="s">
        <v>155</v>
      </c>
      <c r="E2" s="14" t="s">
        <v>16</v>
      </c>
      <c r="F2" s="14" t="s">
        <v>316</v>
      </c>
      <c r="G2" s="14">
        <v>201.07</v>
      </c>
      <c r="H2" s="14">
        <v>240.98239500000003</v>
      </c>
      <c r="I2" s="14">
        <v>963.9295800000001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4</v>
      </c>
      <c r="D8" s="19" t="s">
        <v>308</v>
      </c>
      <c r="E8" s="19">
        <v>4</v>
      </c>
    </row>
    <row r="9">
      <c r="A9" s="19" t="s">
        <v>170</v>
      </c>
      <c r="B9" s="19" t="s">
        <v>170</v>
      </c>
      <c r="C9" s="19">
        <f>SUBTOTAL(109,Criteria_Summary13.4.41[Elementos])</f>
      </c>
      <c r="D9" s="19" t="s">
        <v>170</v>
      </c>
      <c r="E9" s="19">
        <f>SUBTOTAL(109,Criteria_Summary13.4.41[Total])</f>
      </c>
    </row>
    <row r="10">
      <c r="A10" s="20" t="s">
        <v>171</v>
      </c>
      <c r="B10" s="20">
        <v>0</v>
      </c>
      <c r="C10" s="21"/>
      <c r="D10" s="21"/>
      <c r="E10" s="20">
        <v>4</v>
      </c>
    </row>
    <row r="13">
      <c r="A13" s="20" t="s">
        <v>308</v>
      </c>
      <c r="B13" s="20" t="s">
        <v>308</v>
      </c>
      <c r="C13" s="20" t="s">
        <v>308</v>
      </c>
      <c r="D13" s="20" t="s">
        <v>308</v>
      </c>
      <c r="E13" s="20" t="s">
        <v>308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4</v>
      </c>
      <c r="C16" s="19" t="s">
        <v>300</v>
      </c>
      <c r="D16" s="19" t="s">
        <v>300</v>
      </c>
      <c r="E16" s="19">
        <v>4</v>
      </c>
    </row>
    <row r="18">
      <c r="A18" s="24" t="s">
        <v>179</v>
      </c>
      <c r="B18" s="24" t="s">
        <v>179</v>
      </c>
      <c r="C18" s="24" t="s">
        <v>179</v>
      </c>
      <c r="D18" s="24" t="s">
        <v>179</v>
      </c>
      <c r="E18" s="24" t="s">
        <v>179</v>
      </c>
    </row>
    <row r="19">
      <c r="A19" s="23" t="s">
        <v>180</v>
      </c>
      <c r="B19" s="23"/>
      <c r="C19" s="23"/>
      <c r="D19" s="23" t="s">
        <v>165</v>
      </c>
      <c r="E19" s="23"/>
    </row>
    <row r="20">
      <c r="A20" s="19" t="s">
        <v>339</v>
      </c>
      <c r="B20" s="19" t="s">
        <v>339</v>
      </c>
      <c r="C20" s="19" t="s">
        <v>339</v>
      </c>
      <c r="D20" s="19" t="s">
        <v>302</v>
      </c>
      <c r="E20" s="19" t="s">
        <v>178</v>
      </c>
    </row>
    <row r="22">
      <c r="A22" s="24" t="s">
        <v>184</v>
      </c>
      <c r="B22" s="24" t="s">
        <v>184</v>
      </c>
      <c r="C22" s="24" t="s">
        <v>184</v>
      </c>
      <c r="D22" s="24" t="s">
        <v>184</v>
      </c>
      <c r="E22" s="24" t="s">
        <v>184</v>
      </c>
    </row>
    <row r="23">
      <c r="A23" s="23" t="s">
        <v>165</v>
      </c>
      <c r="B23" s="23" t="s">
        <v>185</v>
      </c>
      <c r="C23" s="23" t="s">
        <v>186</v>
      </c>
      <c r="D23" s="23" t="s">
        <v>187</v>
      </c>
      <c r="E23" s="23"/>
    </row>
    <row r="24">
      <c r="A24" s="19" t="s">
        <v>212</v>
      </c>
      <c r="B24" s="19" t="s">
        <v>188</v>
      </c>
      <c r="C24" s="19" t="s">
        <v>320</v>
      </c>
      <c r="D24" s="19" t="s">
        <v>214</v>
      </c>
      <c r="E24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44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156</v>
      </c>
      <c r="B2" s="14" t="s">
        <v>157</v>
      </c>
      <c r="C2" s="14" t="s">
        <v>33</v>
      </c>
      <c r="D2" s="14" t="s">
        <v>158</v>
      </c>
      <c r="E2" s="14" t="s">
        <v>16</v>
      </c>
      <c r="F2" s="14" t="s">
        <v>316</v>
      </c>
      <c r="G2" s="14">
        <v>7.74</v>
      </c>
      <c r="H2" s="14">
        <v>9.276390000000001</v>
      </c>
      <c r="I2" s="14">
        <v>37.105560000000004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4</v>
      </c>
      <c r="D8" s="19" t="s">
        <v>299</v>
      </c>
      <c r="E8" s="19">
        <v>4</v>
      </c>
    </row>
    <row r="9">
      <c r="A9" s="19" t="s">
        <v>170</v>
      </c>
      <c r="B9" s="19" t="s">
        <v>170</v>
      </c>
      <c r="C9" s="19">
        <f>SUBTOTAL(109,Criteria_Summary13.4.42[Elementos])</f>
      </c>
      <c r="D9" s="19" t="s">
        <v>170</v>
      </c>
      <c r="E9" s="19">
        <f>SUBTOTAL(109,Criteria_Summary13.4.42[Total])</f>
      </c>
    </row>
    <row r="10">
      <c r="A10" s="20" t="s">
        <v>171</v>
      </c>
      <c r="B10" s="20">
        <v>0</v>
      </c>
      <c r="C10" s="21"/>
      <c r="D10" s="21"/>
      <c r="E10" s="20">
        <v>4</v>
      </c>
    </row>
    <row r="13">
      <c r="A13" s="20" t="s">
        <v>299</v>
      </c>
      <c r="B13" s="20" t="s">
        <v>299</v>
      </c>
      <c r="C13" s="20" t="s">
        <v>299</v>
      </c>
      <c r="D13" s="20" t="s">
        <v>299</v>
      </c>
      <c r="E13" s="20" t="s">
        <v>299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4</v>
      </c>
      <c r="C16" s="19" t="s">
        <v>300</v>
      </c>
      <c r="D16" s="19" t="s">
        <v>300</v>
      </c>
      <c r="E16" s="19">
        <v>4</v>
      </c>
    </row>
    <row r="18">
      <c r="A18" s="24" t="s">
        <v>179</v>
      </c>
      <c r="B18" s="24" t="s">
        <v>179</v>
      </c>
      <c r="C18" s="24" t="s">
        <v>179</v>
      </c>
      <c r="D18" s="24" t="s">
        <v>179</v>
      </c>
      <c r="E18" s="24" t="s">
        <v>179</v>
      </c>
    </row>
    <row r="19">
      <c r="A19" s="23" t="s">
        <v>180</v>
      </c>
      <c r="B19" s="23"/>
      <c r="C19" s="23"/>
      <c r="D19" s="23" t="s">
        <v>165</v>
      </c>
      <c r="E19" s="23"/>
    </row>
    <row r="20">
      <c r="A20" s="19" t="s">
        <v>339</v>
      </c>
      <c r="B20" s="19" t="s">
        <v>339</v>
      </c>
      <c r="C20" s="19" t="s">
        <v>339</v>
      </c>
      <c r="D20" s="19" t="s">
        <v>302</v>
      </c>
      <c r="E20" s="19" t="s">
        <v>178</v>
      </c>
    </row>
    <row r="22">
      <c r="A22" s="24" t="s">
        <v>184</v>
      </c>
      <c r="B22" s="24" t="s">
        <v>184</v>
      </c>
      <c r="C22" s="24" t="s">
        <v>184</v>
      </c>
      <c r="D22" s="24" t="s">
        <v>184</v>
      </c>
      <c r="E22" s="24" t="s">
        <v>184</v>
      </c>
    </row>
    <row r="23">
      <c r="A23" s="23" t="s">
        <v>165</v>
      </c>
      <c r="B23" s="23" t="s">
        <v>185</v>
      </c>
      <c r="C23" s="23" t="s">
        <v>186</v>
      </c>
      <c r="D23" s="23" t="s">
        <v>187</v>
      </c>
      <c r="E23" s="23"/>
    </row>
    <row r="24">
      <c r="A24" s="19" t="s">
        <v>212</v>
      </c>
      <c r="B24" s="19" t="s">
        <v>188</v>
      </c>
      <c r="C24" s="19" t="s">
        <v>319</v>
      </c>
      <c r="D24" s="19" t="s">
        <v>214</v>
      </c>
      <c r="E24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45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159</v>
      </c>
      <c r="B2" s="14" t="s">
        <v>160</v>
      </c>
      <c r="C2" s="14" t="s">
        <v>33</v>
      </c>
      <c r="D2" s="14" t="s">
        <v>161</v>
      </c>
      <c r="E2" s="14" t="s">
        <v>16</v>
      </c>
      <c r="F2" s="14" t="s">
        <v>340</v>
      </c>
      <c r="G2" s="14">
        <v>36.3</v>
      </c>
      <c r="H2" s="14">
        <v>43.50555</v>
      </c>
      <c r="I2" s="14">
        <v>957.1221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23</v>
      </c>
      <c r="D8" s="19" t="s">
        <v>308</v>
      </c>
      <c r="E8" s="19">
        <v>23</v>
      </c>
    </row>
    <row r="9">
      <c r="A9" s="19" t="s">
        <v>170</v>
      </c>
      <c r="B9" s="19" t="s">
        <v>170</v>
      </c>
      <c r="C9" s="19">
        <f>SUBTOTAL(109,Criteria_Summary13.4.43[Elementos])</f>
      </c>
      <c r="D9" s="19" t="s">
        <v>170</v>
      </c>
      <c r="E9" s="19">
        <f>SUBTOTAL(109,Criteria_Summary13.4.43[Total])</f>
      </c>
    </row>
    <row r="10">
      <c r="A10" s="20" t="s">
        <v>304</v>
      </c>
      <c r="B10" s="20">
        <v>1</v>
      </c>
      <c r="C10" s="21"/>
      <c r="D10" s="21"/>
      <c r="E10" s="20">
        <v>22</v>
      </c>
    </row>
    <row r="13">
      <c r="A13" s="20" t="s">
        <v>308</v>
      </c>
      <c r="B13" s="20" t="s">
        <v>308</v>
      </c>
      <c r="C13" s="20" t="s">
        <v>308</v>
      </c>
      <c r="D13" s="20" t="s">
        <v>308</v>
      </c>
      <c r="E13" s="20" t="s">
        <v>308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23</v>
      </c>
      <c r="C16" s="19" t="s">
        <v>300</v>
      </c>
      <c r="D16" s="19" t="s">
        <v>300</v>
      </c>
      <c r="E16" s="19">
        <v>23</v>
      </c>
    </row>
    <row r="18">
      <c r="A18" s="24" t="s">
        <v>179</v>
      </c>
      <c r="B18" s="24" t="s">
        <v>179</v>
      </c>
      <c r="C18" s="24" t="s">
        <v>179</v>
      </c>
      <c r="D18" s="24" t="s">
        <v>179</v>
      </c>
      <c r="E18" s="24" t="s">
        <v>179</v>
      </c>
    </row>
    <row r="19">
      <c r="A19" s="23" t="s">
        <v>180</v>
      </c>
      <c r="B19" s="23"/>
      <c r="C19" s="23"/>
      <c r="D19" s="23" t="s">
        <v>165</v>
      </c>
      <c r="E19" s="23"/>
    </row>
    <row r="20">
      <c r="A20" s="19" t="s">
        <v>339</v>
      </c>
      <c r="B20" s="19" t="s">
        <v>339</v>
      </c>
      <c r="C20" s="19" t="s">
        <v>339</v>
      </c>
      <c r="D20" s="19" t="s">
        <v>302</v>
      </c>
      <c r="E20" s="19" t="s">
        <v>178</v>
      </c>
    </row>
    <row r="22">
      <c r="A22" s="24" t="s">
        <v>184</v>
      </c>
      <c r="B22" s="24" t="s">
        <v>184</v>
      </c>
      <c r="C22" s="24" t="s">
        <v>184</v>
      </c>
      <c r="D22" s="24" t="s">
        <v>184</v>
      </c>
      <c r="E22" s="24" t="s">
        <v>184</v>
      </c>
    </row>
    <row r="23">
      <c r="A23" s="23" t="s">
        <v>165</v>
      </c>
      <c r="B23" s="23" t="s">
        <v>185</v>
      </c>
      <c r="C23" s="23" t="s">
        <v>186</v>
      </c>
      <c r="D23" s="23" t="s">
        <v>187</v>
      </c>
      <c r="E23" s="23"/>
    </row>
    <row r="24">
      <c r="A24" s="19" t="s">
        <v>212</v>
      </c>
      <c r="B24" s="19" t="s">
        <v>188</v>
      </c>
      <c r="C24" s="19" t="s">
        <v>336</v>
      </c>
      <c r="D24" s="19" t="s">
        <v>214</v>
      </c>
      <c r="E24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46.xml><?xml version="1.0" encoding="utf-8"?>
<worksheet xmlns:r="http://schemas.openxmlformats.org/officeDocument/2006/relationships" xmlns="http://schemas.openxmlformats.org/spreadsheetml/2006/main">
  <dimension ref="A1:E52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15</v>
      </c>
      <c r="B1" s="9" t="s">
        <v>15</v>
      </c>
      <c r="C1" s="9" t="s">
        <v>15</v>
      </c>
      <c r="D1" s="9" t="s">
        <v>15</v>
      </c>
      <c r="E1" s="9" t="s">
        <v>15</v>
      </c>
    </row>
    <row r="2">
      <c r="A2" s="9" t="s">
        <v>15</v>
      </c>
      <c r="B2" s="9" t="s">
        <v>15</v>
      </c>
      <c r="C2" s="9" t="s">
        <v>15</v>
      </c>
      <c r="D2" s="9" t="s">
        <v>15</v>
      </c>
      <c r="E2" s="9" t="s">
        <v>15</v>
      </c>
    </row>
    <row r="4">
      <c r="A4" s="20" t="s">
        <v>169</v>
      </c>
      <c r="B4" s="20" t="s">
        <v>169</v>
      </c>
      <c r="C4" s="20" t="s">
        <v>169</v>
      </c>
      <c r="D4" s="20" t="s">
        <v>169</v>
      </c>
      <c r="E4" s="20" t="s">
        <v>169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182</v>
      </c>
      <c r="D7" s="19" t="s">
        <v>347</v>
      </c>
      <c r="E7" s="19">
        <v>1</v>
      </c>
    </row>
    <row r="8">
      <c r="A8" s="19" t="s">
        <v>346</v>
      </c>
      <c r="B8" s="19" t="s">
        <v>177</v>
      </c>
      <c r="C8" s="19" t="s">
        <v>182</v>
      </c>
      <c r="D8" s="19" t="s">
        <v>347</v>
      </c>
      <c r="E8" s="19">
        <v>1</v>
      </c>
    </row>
    <row r="9">
      <c r="A9" s="19" t="s">
        <v>346</v>
      </c>
      <c r="B9" s="19" t="s">
        <v>177</v>
      </c>
      <c r="C9" s="19" t="s">
        <v>182</v>
      </c>
      <c r="D9" s="19" t="s">
        <v>348</v>
      </c>
      <c r="E9" s="19">
        <v>1</v>
      </c>
    </row>
    <row r="10">
      <c r="A10" s="19" t="s">
        <v>346</v>
      </c>
      <c r="B10" s="19" t="s">
        <v>177</v>
      </c>
      <c r="C10" s="19" t="s">
        <v>182</v>
      </c>
      <c r="D10" s="19" t="s">
        <v>348</v>
      </c>
      <c r="E10" s="19">
        <v>1</v>
      </c>
    </row>
    <row r="11">
      <c r="A11" s="19" t="s">
        <v>346</v>
      </c>
      <c r="B11" s="19" t="s">
        <v>177</v>
      </c>
      <c r="C11" s="19" t="s">
        <v>182</v>
      </c>
      <c r="D11" s="19" t="s">
        <v>349</v>
      </c>
      <c r="E11" s="19">
        <v>1</v>
      </c>
    </row>
    <row r="12">
      <c r="A12" s="19" t="s">
        <v>346</v>
      </c>
      <c r="B12" s="19" t="s">
        <v>177</v>
      </c>
      <c r="C12" s="19" t="s">
        <v>182</v>
      </c>
      <c r="D12" s="19" t="s">
        <v>349</v>
      </c>
      <c r="E12" s="19">
        <v>1</v>
      </c>
    </row>
    <row r="13">
      <c r="A13" s="19" t="s">
        <v>346</v>
      </c>
      <c r="B13" s="19" t="s">
        <v>177</v>
      </c>
      <c r="C13" s="19" t="s">
        <v>182</v>
      </c>
      <c r="D13" s="19" t="s">
        <v>350</v>
      </c>
      <c r="E13" s="19">
        <v>1</v>
      </c>
    </row>
    <row r="14">
      <c r="A14" s="19" t="s">
        <v>346</v>
      </c>
      <c r="B14" s="19" t="s">
        <v>177</v>
      </c>
      <c r="C14" s="19" t="s">
        <v>182</v>
      </c>
      <c r="D14" s="19" t="s">
        <v>350</v>
      </c>
      <c r="E14" s="19">
        <v>1</v>
      </c>
    </row>
    <row r="15">
      <c r="A15" s="19" t="s">
        <v>346</v>
      </c>
      <c r="B15" s="19" t="s">
        <v>177</v>
      </c>
      <c r="C15" s="19" t="s">
        <v>182</v>
      </c>
      <c r="D15" s="19" t="s">
        <v>351</v>
      </c>
      <c r="E15" s="19">
        <v>1</v>
      </c>
    </row>
    <row r="16">
      <c r="A16" s="19" t="s">
        <v>346</v>
      </c>
      <c r="B16" s="19" t="s">
        <v>177</v>
      </c>
      <c r="C16" s="19" t="s">
        <v>182</v>
      </c>
      <c r="D16" s="19" t="s">
        <v>351</v>
      </c>
      <c r="E16" s="19">
        <v>1</v>
      </c>
    </row>
    <row r="17">
      <c r="A17" s="19" t="s">
        <v>346</v>
      </c>
      <c r="B17" s="19" t="s">
        <v>177</v>
      </c>
      <c r="C17" s="19" t="s">
        <v>182</v>
      </c>
      <c r="D17" s="19" t="s">
        <v>352</v>
      </c>
      <c r="E17" s="19">
        <v>1</v>
      </c>
    </row>
    <row r="18">
      <c r="A18" s="19" t="s">
        <v>346</v>
      </c>
      <c r="B18" s="19" t="s">
        <v>177</v>
      </c>
      <c r="C18" s="19" t="s">
        <v>182</v>
      </c>
      <c r="D18" s="19" t="s">
        <v>352</v>
      </c>
      <c r="E18" s="19">
        <v>1</v>
      </c>
    </row>
    <row r="19">
      <c r="A19" s="19" t="s">
        <v>346</v>
      </c>
      <c r="B19" s="19" t="s">
        <v>177</v>
      </c>
      <c r="C19" s="19" t="s">
        <v>182</v>
      </c>
      <c r="D19" s="19" t="s">
        <v>353</v>
      </c>
      <c r="E19" s="19">
        <v>1</v>
      </c>
    </row>
    <row r="20">
      <c r="A20" s="19" t="s">
        <v>346</v>
      </c>
      <c r="B20" s="19" t="s">
        <v>177</v>
      </c>
      <c r="C20" s="19" t="s">
        <v>182</v>
      </c>
      <c r="D20" s="19" t="s">
        <v>353</v>
      </c>
      <c r="E20" s="19">
        <v>1</v>
      </c>
    </row>
    <row r="21">
      <c r="A21" s="19" t="s">
        <v>346</v>
      </c>
      <c r="B21" s="19" t="s">
        <v>177</v>
      </c>
      <c r="C21" s="19" t="s">
        <v>182</v>
      </c>
      <c r="D21" s="19" t="s">
        <v>354</v>
      </c>
      <c r="E21" s="19">
        <v>1</v>
      </c>
    </row>
    <row r="22">
      <c r="A22" s="19" t="s">
        <v>346</v>
      </c>
      <c r="B22" s="19" t="s">
        <v>177</v>
      </c>
      <c r="C22" s="19" t="s">
        <v>182</v>
      </c>
      <c r="D22" s="19" t="s">
        <v>354</v>
      </c>
      <c r="E22" s="19">
        <v>1</v>
      </c>
    </row>
    <row r="23">
      <c r="A23" s="19" t="s">
        <v>346</v>
      </c>
      <c r="B23" s="19" t="s">
        <v>177</v>
      </c>
      <c r="C23" s="19" t="s">
        <v>182</v>
      </c>
      <c r="D23" s="19" t="s">
        <v>355</v>
      </c>
      <c r="E23" s="19">
        <v>1</v>
      </c>
    </row>
    <row r="24">
      <c r="A24" s="19" t="s">
        <v>346</v>
      </c>
      <c r="B24" s="19" t="s">
        <v>177</v>
      </c>
      <c r="C24" s="19" t="s">
        <v>182</v>
      </c>
      <c r="D24" s="19" t="s">
        <v>355</v>
      </c>
      <c r="E24" s="19">
        <v>1</v>
      </c>
    </row>
    <row r="25">
      <c r="A25" s="19" t="s">
        <v>346</v>
      </c>
      <c r="B25" s="19" t="s">
        <v>177</v>
      </c>
      <c r="C25" s="19" t="s">
        <v>182</v>
      </c>
      <c r="D25" s="19" t="s">
        <v>356</v>
      </c>
      <c r="E25" s="19">
        <v>1</v>
      </c>
    </row>
    <row r="26">
      <c r="A26" s="19" t="s">
        <v>346</v>
      </c>
      <c r="B26" s="19" t="s">
        <v>177</v>
      </c>
      <c r="C26" s="19" t="s">
        <v>182</v>
      </c>
      <c r="D26" s="19" t="s">
        <v>356</v>
      </c>
      <c r="E26" s="19">
        <v>1</v>
      </c>
    </row>
    <row r="27">
      <c r="A27" s="1" t="s">
        <v>170</v>
      </c>
      <c r="B27" s="1" t="s">
        <v>170</v>
      </c>
      <c r="C27" s="1">
        <f>SUBTOTAL(103,Elements13411[Elemento])</f>
      </c>
      <c r="D27" s="1" t="s">
        <v>170</v>
      </c>
      <c r="E27" s="1">
        <f>SUBTOTAL(109,Elements13411[Totais:])</f>
      </c>
    </row>
    <row r="30">
      <c r="A30" s="9" t="s">
        <v>15</v>
      </c>
      <c r="B30" s="9" t="s">
        <v>15</v>
      </c>
      <c r="C30" s="9" t="s">
        <v>15</v>
      </c>
      <c r="D30" s="9" t="s">
        <v>15</v>
      </c>
      <c r="E30" s="9" t="s">
        <v>15</v>
      </c>
    </row>
    <row r="31">
      <c r="A31" s="9" t="s">
        <v>15</v>
      </c>
      <c r="B31" s="9" t="s">
        <v>15</v>
      </c>
      <c r="C31" s="9" t="s">
        <v>15</v>
      </c>
      <c r="D31" s="9" t="s">
        <v>15</v>
      </c>
      <c r="E31" s="9" t="s">
        <v>15</v>
      </c>
    </row>
    <row r="33">
      <c r="A33" s="20" t="s">
        <v>169</v>
      </c>
      <c r="B33" s="20" t="s">
        <v>169</v>
      </c>
      <c r="C33" s="20" t="s">
        <v>169</v>
      </c>
      <c r="D33" s="20" t="s">
        <v>169</v>
      </c>
      <c r="E33" s="20" t="s">
        <v>169</v>
      </c>
    </row>
    <row r="34">
      <c r="A34" s="25" t="s">
        <v>170</v>
      </c>
      <c r="B34" s="25" t="s">
        <v>170</v>
      </c>
      <c r="C34" s="25" t="s">
        <v>170</v>
      </c>
      <c r="D34" s="25" t="s">
        <v>170</v>
      </c>
      <c r="E34" s="25" t="s">
        <v>170</v>
      </c>
    </row>
    <row r="35">
      <c r="A35" s="18" t="s">
        <v>341</v>
      </c>
      <c r="B35" s="18" t="s">
        <v>342</v>
      </c>
      <c r="C35" s="18" t="s">
        <v>343</v>
      </c>
      <c r="D35" s="18" t="s">
        <v>344</v>
      </c>
      <c r="E35" s="18" t="s">
        <v>345</v>
      </c>
    </row>
    <row r="36">
      <c r="A36" s="19" t="s">
        <v>346</v>
      </c>
      <c r="B36" s="19" t="s">
        <v>177</v>
      </c>
      <c r="C36" s="19" t="s">
        <v>182</v>
      </c>
      <c r="D36" s="19" t="s">
        <v>357</v>
      </c>
      <c r="E36" s="19">
        <v>1</v>
      </c>
    </row>
    <row r="37">
      <c r="A37" s="19" t="s">
        <v>346</v>
      </c>
      <c r="B37" s="19" t="s">
        <v>177</v>
      </c>
      <c r="C37" s="19" t="s">
        <v>182</v>
      </c>
      <c r="D37" s="19" t="s">
        <v>358</v>
      </c>
      <c r="E37" s="19">
        <v>1</v>
      </c>
    </row>
    <row r="38">
      <c r="A38" s="19" t="s">
        <v>346</v>
      </c>
      <c r="B38" s="19" t="s">
        <v>177</v>
      </c>
      <c r="C38" s="19" t="s">
        <v>182</v>
      </c>
      <c r="D38" s="19" t="s">
        <v>359</v>
      </c>
      <c r="E38" s="19">
        <v>1</v>
      </c>
    </row>
    <row r="39">
      <c r="A39" s="19" t="s">
        <v>346</v>
      </c>
      <c r="B39" s="19" t="s">
        <v>177</v>
      </c>
      <c r="C39" s="19" t="s">
        <v>182</v>
      </c>
      <c r="D39" s="19" t="s">
        <v>360</v>
      </c>
      <c r="E39" s="19">
        <v>1</v>
      </c>
    </row>
    <row r="40">
      <c r="A40" s="19" t="s">
        <v>346</v>
      </c>
      <c r="B40" s="19" t="s">
        <v>177</v>
      </c>
      <c r="C40" s="19" t="s">
        <v>182</v>
      </c>
      <c r="D40" s="19" t="s">
        <v>361</v>
      </c>
      <c r="E40" s="19">
        <v>1</v>
      </c>
    </row>
    <row r="41">
      <c r="A41" s="19" t="s">
        <v>346</v>
      </c>
      <c r="B41" s="19" t="s">
        <v>177</v>
      </c>
      <c r="C41" s="19" t="s">
        <v>182</v>
      </c>
      <c r="D41" s="19" t="s">
        <v>362</v>
      </c>
      <c r="E41" s="19">
        <v>1</v>
      </c>
    </row>
    <row r="42">
      <c r="A42" s="19" t="s">
        <v>346</v>
      </c>
      <c r="B42" s="19" t="s">
        <v>177</v>
      </c>
      <c r="C42" s="19" t="s">
        <v>182</v>
      </c>
      <c r="D42" s="19" t="s">
        <v>363</v>
      </c>
      <c r="E42" s="19">
        <v>1</v>
      </c>
    </row>
    <row r="43">
      <c r="A43" s="19" t="s">
        <v>346</v>
      </c>
      <c r="B43" s="19" t="s">
        <v>177</v>
      </c>
      <c r="C43" s="19" t="s">
        <v>182</v>
      </c>
      <c r="D43" s="19" t="s">
        <v>364</v>
      </c>
      <c r="E43" s="19">
        <v>1</v>
      </c>
    </row>
    <row r="44">
      <c r="A44" s="19" t="s">
        <v>346</v>
      </c>
      <c r="B44" s="19" t="s">
        <v>177</v>
      </c>
      <c r="C44" s="19" t="s">
        <v>182</v>
      </c>
      <c r="D44" s="19" t="s">
        <v>365</v>
      </c>
      <c r="E44" s="19">
        <v>1</v>
      </c>
    </row>
    <row r="45">
      <c r="A45" s="19" t="s">
        <v>346</v>
      </c>
      <c r="B45" s="19" t="s">
        <v>177</v>
      </c>
      <c r="C45" s="19" t="s">
        <v>182</v>
      </c>
      <c r="D45" s="19" t="s">
        <v>366</v>
      </c>
      <c r="E45" s="19">
        <v>1</v>
      </c>
    </row>
    <row r="46">
      <c r="A46" s="19" t="s">
        <v>346</v>
      </c>
      <c r="B46" s="19" t="s">
        <v>177</v>
      </c>
      <c r="C46" s="19" t="s">
        <v>182</v>
      </c>
      <c r="D46" s="19" t="s">
        <v>367</v>
      </c>
      <c r="E46" s="19">
        <v>1</v>
      </c>
    </row>
    <row r="47">
      <c r="A47" s="19" t="s">
        <v>346</v>
      </c>
      <c r="B47" s="19" t="s">
        <v>177</v>
      </c>
      <c r="C47" s="19" t="s">
        <v>182</v>
      </c>
      <c r="D47" s="19" t="s">
        <v>368</v>
      </c>
      <c r="E47" s="19">
        <v>1</v>
      </c>
    </row>
    <row r="48">
      <c r="A48" s="19" t="s">
        <v>346</v>
      </c>
      <c r="B48" s="19" t="s">
        <v>177</v>
      </c>
      <c r="C48" s="19" t="s">
        <v>182</v>
      </c>
      <c r="D48" s="19" t="s">
        <v>369</v>
      </c>
      <c r="E48" s="19">
        <v>1</v>
      </c>
    </row>
    <row r="49">
      <c r="A49" s="19" t="s">
        <v>346</v>
      </c>
      <c r="B49" s="19" t="s">
        <v>177</v>
      </c>
      <c r="C49" s="19" t="s">
        <v>182</v>
      </c>
      <c r="D49" s="19" t="s">
        <v>370</v>
      </c>
      <c r="E49" s="19">
        <v>1</v>
      </c>
    </row>
    <row r="50">
      <c r="A50" s="19" t="s">
        <v>346</v>
      </c>
      <c r="B50" s="19" t="s">
        <v>177</v>
      </c>
      <c r="C50" s="19" t="s">
        <v>182</v>
      </c>
      <c r="D50" s="19" t="s">
        <v>371</v>
      </c>
      <c r="E50" s="19">
        <v>1</v>
      </c>
    </row>
    <row r="51">
      <c r="A51" s="19" t="s">
        <v>346</v>
      </c>
      <c r="B51" s="19" t="s">
        <v>177</v>
      </c>
      <c r="C51" s="19" t="s">
        <v>182</v>
      </c>
      <c r="D51" s="19" t="s">
        <v>372</v>
      </c>
      <c r="E51" s="19">
        <v>1</v>
      </c>
    </row>
    <row r="52">
      <c r="A52" s="1" t="s">
        <v>170</v>
      </c>
      <c r="B52" s="1" t="s">
        <v>170</v>
      </c>
      <c r="C52" s="1">
        <f>SUBTOTAL(103,Elements13412[Elemento])</f>
      </c>
      <c r="D52" s="1" t="s">
        <v>170</v>
      </c>
      <c r="E52" s="1">
        <f>SUBTOTAL(109,Elements13412[Totais:])</f>
      </c>
    </row>
  </sheetData>
  <mergeCells>
    <mergeCell ref="A1:E2"/>
    <mergeCell ref="A4:E4"/>
    <mergeCell ref="A5:E5"/>
    <mergeCell ref="A30:E31"/>
    <mergeCell ref="A33:E33"/>
    <mergeCell ref="A34:E34"/>
  </mergeCells>
  <hyperlinks>
    <hyperlink ref="A1" r:id="rId3"/>
    <hyperlink ref="B1" r:id="rId4"/>
    <hyperlink ref="C1" r:id="rId5"/>
    <hyperlink ref="D1" r:id="rId6"/>
    <hyperlink ref="E1" r:id="rId7"/>
    <hyperlink ref="A2" r:id="rId8"/>
    <hyperlink ref="B2" r:id="rId9"/>
    <hyperlink ref="C2" r:id="rId10"/>
    <hyperlink ref="D2" r:id="rId11"/>
    <hyperlink ref="E2" r:id="rId12"/>
    <hyperlink ref="A4" r:id="rId13"/>
    <hyperlink ref="B4" r:id="rId14"/>
    <hyperlink ref="C4" r:id="rId15"/>
    <hyperlink ref="D4" r:id="rId16"/>
    <hyperlink ref="E4" r:id="rId17"/>
    <hyperlink ref="A30" r:id="rId18"/>
    <hyperlink ref="B30" r:id="rId19"/>
    <hyperlink ref="C30" r:id="rId20"/>
    <hyperlink ref="D30" r:id="rId21"/>
    <hyperlink ref="E30" r:id="rId22"/>
    <hyperlink ref="A31" r:id="rId23"/>
    <hyperlink ref="B31" r:id="rId24"/>
    <hyperlink ref="C31" r:id="rId25"/>
    <hyperlink ref="D31" r:id="rId26"/>
    <hyperlink ref="E31" r:id="rId27"/>
    <hyperlink ref="A33" r:id="rId28"/>
    <hyperlink ref="B33" r:id="rId29"/>
    <hyperlink ref="C33" r:id="rId30"/>
    <hyperlink ref="D33" r:id="rId31"/>
    <hyperlink ref="E33" r:id="rId32"/>
  </hyperlinks>
  <headerFooter/>
  <tableParts>
    <tablePart r:id="rId1"/>
    <tablePart r:id="rId2"/>
  </tableParts>
</worksheet>
</file>

<file path=xl/worksheets/sheet47.xml><?xml version="1.0" encoding="utf-8"?>
<worksheet xmlns:r="http://schemas.openxmlformats.org/officeDocument/2006/relationships" xmlns="http://schemas.openxmlformats.org/spreadsheetml/2006/main">
  <dimension ref="A1:E22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20</v>
      </c>
      <c r="B1" s="9" t="s">
        <v>20</v>
      </c>
      <c r="C1" s="9" t="s">
        <v>20</v>
      </c>
      <c r="D1" s="9" t="s">
        <v>20</v>
      </c>
      <c r="E1" s="9" t="s">
        <v>20</v>
      </c>
    </row>
    <row r="2">
      <c r="A2" s="9" t="s">
        <v>20</v>
      </c>
      <c r="B2" s="9" t="s">
        <v>20</v>
      </c>
      <c r="C2" s="9" t="s">
        <v>20</v>
      </c>
      <c r="D2" s="9" t="s">
        <v>20</v>
      </c>
      <c r="E2" s="9" t="s">
        <v>20</v>
      </c>
    </row>
    <row r="4">
      <c r="A4" s="20" t="s">
        <v>192</v>
      </c>
      <c r="B4" s="20" t="s">
        <v>192</v>
      </c>
      <c r="C4" s="20" t="s">
        <v>192</v>
      </c>
      <c r="D4" s="20" t="s">
        <v>192</v>
      </c>
      <c r="E4" s="20" t="s">
        <v>192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373</v>
      </c>
      <c r="D7" s="19" t="s">
        <v>374</v>
      </c>
      <c r="E7" s="19">
        <v>1</v>
      </c>
    </row>
    <row r="8">
      <c r="A8" s="19" t="s">
        <v>346</v>
      </c>
      <c r="B8" s="19" t="s">
        <v>177</v>
      </c>
      <c r="C8" s="19" t="s">
        <v>373</v>
      </c>
      <c r="D8" s="19" t="s">
        <v>375</v>
      </c>
      <c r="E8" s="19">
        <v>1</v>
      </c>
    </row>
    <row r="9">
      <c r="A9" s="19" t="s">
        <v>346</v>
      </c>
      <c r="B9" s="19" t="s">
        <v>177</v>
      </c>
      <c r="C9" s="19" t="s">
        <v>373</v>
      </c>
      <c r="D9" s="19" t="s">
        <v>376</v>
      </c>
      <c r="E9" s="19">
        <v>1</v>
      </c>
    </row>
    <row r="10">
      <c r="A10" s="19" t="s">
        <v>346</v>
      </c>
      <c r="B10" s="19" t="s">
        <v>177</v>
      </c>
      <c r="C10" s="19" t="s">
        <v>373</v>
      </c>
      <c r="D10" s="19" t="s">
        <v>377</v>
      </c>
      <c r="E10" s="19">
        <v>1</v>
      </c>
    </row>
    <row r="11">
      <c r="A11" s="19" t="s">
        <v>346</v>
      </c>
      <c r="B11" s="19" t="s">
        <v>177</v>
      </c>
      <c r="C11" s="19" t="s">
        <v>373</v>
      </c>
      <c r="D11" s="19" t="s">
        <v>378</v>
      </c>
      <c r="E11" s="19">
        <v>1</v>
      </c>
    </row>
    <row r="12">
      <c r="A12" s="1" t="s">
        <v>170</v>
      </c>
      <c r="B12" s="1" t="s">
        <v>170</v>
      </c>
      <c r="C12" s="1">
        <f>SUBTOTAL(103,Elements13421[Elemento])</f>
      </c>
      <c r="D12" s="1" t="s">
        <v>170</v>
      </c>
      <c r="E12" s="1">
        <f>SUBTOTAL(109,Elements13421[Totais:])</f>
      </c>
    </row>
    <row r="15">
      <c r="A15" s="9" t="s">
        <v>20</v>
      </c>
      <c r="B15" s="9" t="s">
        <v>20</v>
      </c>
      <c r="C15" s="9" t="s">
        <v>20</v>
      </c>
      <c r="D15" s="9" t="s">
        <v>20</v>
      </c>
      <c r="E15" s="9" t="s">
        <v>20</v>
      </c>
    </row>
    <row r="16">
      <c r="A16" s="9" t="s">
        <v>20</v>
      </c>
      <c r="B16" s="9" t="s">
        <v>20</v>
      </c>
      <c r="C16" s="9" t="s">
        <v>20</v>
      </c>
      <c r="D16" s="9" t="s">
        <v>20</v>
      </c>
      <c r="E16" s="9" t="s">
        <v>20</v>
      </c>
    </row>
    <row r="18">
      <c r="A18" s="20" t="s">
        <v>193</v>
      </c>
      <c r="B18" s="20" t="s">
        <v>193</v>
      </c>
      <c r="C18" s="20" t="s">
        <v>193</v>
      </c>
      <c r="D18" s="20" t="s">
        <v>193</v>
      </c>
      <c r="E18" s="20" t="s">
        <v>193</v>
      </c>
    </row>
    <row r="19">
      <c r="A19" s="25" t="s">
        <v>170</v>
      </c>
      <c r="B19" s="25" t="s">
        <v>170</v>
      </c>
      <c r="C19" s="25" t="s">
        <v>170</v>
      </c>
      <c r="D19" s="25" t="s">
        <v>170</v>
      </c>
      <c r="E19" s="25" t="s">
        <v>170</v>
      </c>
    </row>
    <row r="20">
      <c r="A20" s="18" t="s">
        <v>341</v>
      </c>
      <c r="B20" s="18" t="s">
        <v>342</v>
      </c>
      <c r="C20" s="18" t="s">
        <v>343</v>
      </c>
      <c r="D20" s="18" t="s">
        <v>344</v>
      </c>
      <c r="E20" s="18" t="s">
        <v>345</v>
      </c>
    </row>
    <row r="21">
      <c r="A21" s="19" t="s">
        <v>346</v>
      </c>
      <c r="B21" s="19" t="s">
        <v>177</v>
      </c>
      <c r="C21" s="19" t="s">
        <v>197</v>
      </c>
      <c r="D21" s="19" t="s">
        <v>379</v>
      </c>
      <c r="E21" s="19">
        <v>1</v>
      </c>
    </row>
    <row r="22">
      <c r="A22" s="1" t="s">
        <v>170</v>
      </c>
      <c r="B22" s="1" t="s">
        <v>170</v>
      </c>
      <c r="C22" s="1">
        <f>SUBTOTAL(103,Elements13422[Elemento])</f>
      </c>
      <c r="D22" s="1" t="s">
        <v>170</v>
      </c>
      <c r="E22" s="1">
        <f>SUBTOTAL(109,Elements13422[Totais:])</f>
      </c>
    </row>
  </sheetData>
  <mergeCells>
    <mergeCell ref="A1:E2"/>
    <mergeCell ref="A4:E4"/>
    <mergeCell ref="A5:E5"/>
    <mergeCell ref="A15:E16"/>
    <mergeCell ref="A18:E18"/>
    <mergeCell ref="A19:E19"/>
  </mergeCells>
  <hyperlinks>
    <hyperlink ref="A1" r:id="rId3"/>
    <hyperlink ref="B1" r:id="rId4"/>
    <hyperlink ref="C1" r:id="rId5"/>
    <hyperlink ref="D1" r:id="rId6"/>
    <hyperlink ref="E1" r:id="rId7"/>
    <hyperlink ref="A2" r:id="rId8"/>
    <hyperlink ref="B2" r:id="rId9"/>
    <hyperlink ref="C2" r:id="rId10"/>
    <hyperlink ref="D2" r:id="rId11"/>
    <hyperlink ref="E2" r:id="rId12"/>
    <hyperlink ref="A4" r:id="rId13"/>
    <hyperlink ref="B4" r:id="rId14"/>
    <hyperlink ref="C4" r:id="rId15"/>
    <hyperlink ref="D4" r:id="rId16"/>
    <hyperlink ref="E4" r:id="rId17"/>
    <hyperlink ref="A15" r:id="rId18"/>
    <hyperlink ref="B15" r:id="rId19"/>
    <hyperlink ref="C15" r:id="rId20"/>
    <hyperlink ref="D15" r:id="rId21"/>
    <hyperlink ref="E15" r:id="rId22"/>
    <hyperlink ref="A16" r:id="rId23"/>
    <hyperlink ref="B16" r:id="rId24"/>
    <hyperlink ref="C16" r:id="rId25"/>
    <hyperlink ref="D16" r:id="rId26"/>
    <hyperlink ref="E16" r:id="rId27"/>
    <hyperlink ref="A18" r:id="rId28"/>
    <hyperlink ref="B18" r:id="rId29"/>
    <hyperlink ref="C18" r:id="rId30"/>
    <hyperlink ref="D18" r:id="rId31"/>
    <hyperlink ref="E18" r:id="rId32"/>
  </hyperlinks>
  <headerFooter/>
  <tableParts>
    <tablePart r:id="rId1"/>
    <tablePart r:id="rId2"/>
  </tableParts>
</worksheet>
</file>

<file path=xl/worksheets/sheet48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25</v>
      </c>
      <c r="B1" s="9" t="s">
        <v>25</v>
      </c>
      <c r="C1" s="9" t="s">
        <v>25</v>
      </c>
      <c r="D1" s="9" t="s">
        <v>25</v>
      </c>
      <c r="E1" s="9" t="s">
        <v>25</v>
      </c>
    </row>
    <row r="2">
      <c r="A2" s="9" t="s">
        <v>25</v>
      </c>
      <c r="B2" s="9" t="s">
        <v>25</v>
      </c>
      <c r="C2" s="9" t="s">
        <v>25</v>
      </c>
      <c r="D2" s="9" t="s">
        <v>25</v>
      </c>
      <c r="E2" s="9" t="s">
        <v>25</v>
      </c>
    </row>
    <row r="4">
      <c r="A4" s="20" t="s">
        <v>193</v>
      </c>
      <c r="B4" s="20" t="s">
        <v>193</v>
      </c>
      <c r="C4" s="20" t="s">
        <v>193</v>
      </c>
      <c r="D4" s="20" t="s">
        <v>193</v>
      </c>
      <c r="E4" s="20" t="s">
        <v>193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201</v>
      </c>
      <c r="D7" s="19" t="s">
        <v>380</v>
      </c>
      <c r="E7" s="19">
        <v>1</v>
      </c>
    </row>
    <row r="8">
      <c r="A8" s="1" t="s">
        <v>170</v>
      </c>
      <c r="B8" s="1" t="s">
        <v>170</v>
      </c>
      <c r="C8" s="1">
        <f>SUBTOTAL(103,Elements13431[Elemento])</f>
      </c>
      <c r="D8" s="1" t="s">
        <v>170</v>
      </c>
      <c r="E8" s="1">
        <f>SUBTOTAL(109,Elements13431[Totais:])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9.xml><?xml version="1.0" encoding="utf-8"?>
<worksheet xmlns:r="http://schemas.openxmlformats.org/officeDocument/2006/relationships" xmlns="http://schemas.openxmlformats.org/spreadsheetml/2006/main">
  <dimension ref="A1:E23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29</v>
      </c>
      <c r="B1" s="9" t="s">
        <v>29</v>
      </c>
      <c r="C1" s="9" t="s">
        <v>29</v>
      </c>
      <c r="D1" s="9" t="s">
        <v>29</v>
      </c>
      <c r="E1" s="9" t="s">
        <v>29</v>
      </c>
    </row>
    <row r="2">
      <c r="A2" s="9" t="s">
        <v>29</v>
      </c>
      <c r="B2" s="9" t="s">
        <v>29</v>
      </c>
      <c r="C2" s="9" t="s">
        <v>29</v>
      </c>
      <c r="D2" s="9" t="s">
        <v>29</v>
      </c>
      <c r="E2" s="9" t="s">
        <v>29</v>
      </c>
    </row>
    <row r="4">
      <c r="A4" s="20" t="s">
        <v>169</v>
      </c>
      <c r="B4" s="20" t="s">
        <v>169</v>
      </c>
      <c r="C4" s="20" t="s">
        <v>169</v>
      </c>
      <c r="D4" s="20" t="s">
        <v>169</v>
      </c>
      <c r="E4" s="20" t="s">
        <v>169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182</v>
      </c>
      <c r="D7" s="19" t="s">
        <v>357</v>
      </c>
      <c r="E7" s="19">
        <v>1</v>
      </c>
    </row>
    <row r="8">
      <c r="A8" s="19" t="s">
        <v>346</v>
      </c>
      <c r="B8" s="19" t="s">
        <v>177</v>
      </c>
      <c r="C8" s="19" t="s">
        <v>182</v>
      </c>
      <c r="D8" s="19" t="s">
        <v>358</v>
      </c>
      <c r="E8" s="19">
        <v>1</v>
      </c>
    </row>
    <row r="9">
      <c r="A9" s="19" t="s">
        <v>346</v>
      </c>
      <c r="B9" s="19" t="s">
        <v>177</v>
      </c>
      <c r="C9" s="19" t="s">
        <v>182</v>
      </c>
      <c r="D9" s="19" t="s">
        <v>359</v>
      </c>
      <c r="E9" s="19">
        <v>1</v>
      </c>
    </row>
    <row r="10">
      <c r="A10" s="19" t="s">
        <v>346</v>
      </c>
      <c r="B10" s="19" t="s">
        <v>177</v>
      </c>
      <c r="C10" s="19" t="s">
        <v>182</v>
      </c>
      <c r="D10" s="19" t="s">
        <v>360</v>
      </c>
      <c r="E10" s="19">
        <v>1</v>
      </c>
    </row>
    <row r="11">
      <c r="A11" s="19" t="s">
        <v>346</v>
      </c>
      <c r="B11" s="19" t="s">
        <v>177</v>
      </c>
      <c r="C11" s="19" t="s">
        <v>182</v>
      </c>
      <c r="D11" s="19" t="s">
        <v>361</v>
      </c>
      <c r="E11" s="19">
        <v>1</v>
      </c>
    </row>
    <row r="12">
      <c r="A12" s="19" t="s">
        <v>346</v>
      </c>
      <c r="B12" s="19" t="s">
        <v>177</v>
      </c>
      <c r="C12" s="19" t="s">
        <v>182</v>
      </c>
      <c r="D12" s="19" t="s">
        <v>362</v>
      </c>
      <c r="E12" s="19">
        <v>1</v>
      </c>
    </row>
    <row r="13">
      <c r="A13" s="19" t="s">
        <v>346</v>
      </c>
      <c r="B13" s="19" t="s">
        <v>177</v>
      </c>
      <c r="C13" s="19" t="s">
        <v>182</v>
      </c>
      <c r="D13" s="19" t="s">
        <v>363</v>
      </c>
      <c r="E13" s="19">
        <v>1</v>
      </c>
    </row>
    <row r="14">
      <c r="A14" s="19" t="s">
        <v>346</v>
      </c>
      <c r="B14" s="19" t="s">
        <v>177</v>
      </c>
      <c r="C14" s="19" t="s">
        <v>182</v>
      </c>
      <c r="D14" s="19" t="s">
        <v>364</v>
      </c>
      <c r="E14" s="19">
        <v>1</v>
      </c>
    </row>
    <row r="15">
      <c r="A15" s="19" t="s">
        <v>346</v>
      </c>
      <c r="B15" s="19" t="s">
        <v>177</v>
      </c>
      <c r="C15" s="19" t="s">
        <v>182</v>
      </c>
      <c r="D15" s="19" t="s">
        <v>365</v>
      </c>
      <c r="E15" s="19">
        <v>1</v>
      </c>
    </row>
    <row r="16">
      <c r="A16" s="19" t="s">
        <v>346</v>
      </c>
      <c r="B16" s="19" t="s">
        <v>177</v>
      </c>
      <c r="C16" s="19" t="s">
        <v>182</v>
      </c>
      <c r="D16" s="19" t="s">
        <v>366</v>
      </c>
      <c r="E16" s="19">
        <v>1</v>
      </c>
    </row>
    <row r="17">
      <c r="A17" s="19" t="s">
        <v>346</v>
      </c>
      <c r="B17" s="19" t="s">
        <v>177</v>
      </c>
      <c r="C17" s="19" t="s">
        <v>182</v>
      </c>
      <c r="D17" s="19" t="s">
        <v>367</v>
      </c>
      <c r="E17" s="19">
        <v>1</v>
      </c>
    </row>
    <row r="18">
      <c r="A18" s="19" t="s">
        <v>346</v>
      </c>
      <c r="B18" s="19" t="s">
        <v>177</v>
      </c>
      <c r="C18" s="19" t="s">
        <v>182</v>
      </c>
      <c r="D18" s="19" t="s">
        <v>368</v>
      </c>
      <c r="E18" s="19">
        <v>1</v>
      </c>
    </row>
    <row r="19">
      <c r="A19" s="19" t="s">
        <v>346</v>
      </c>
      <c r="B19" s="19" t="s">
        <v>177</v>
      </c>
      <c r="C19" s="19" t="s">
        <v>182</v>
      </c>
      <c r="D19" s="19" t="s">
        <v>369</v>
      </c>
      <c r="E19" s="19">
        <v>1</v>
      </c>
    </row>
    <row r="20">
      <c r="A20" s="19" t="s">
        <v>346</v>
      </c>
      <c r="B20" s="19" t="s">
        <v>177</v>
      </c>
      <c r="C20" s="19" t="s">
        <v>182</v>
      </c>
      <c r="D20" s="19" t="s">
        <v>370</v>
      </c>
      <c r="E20" s="19">
        <v>1</v>
      </c>
    </row>
    <row r="21">
      <c r="A21" s="19" t="s">
        <v>346</v>
      </c>
      <c r="B21" s="19" t="s">
        <v>177</v>
      </c>
      <c r="C21" s="19" t="s">
        <v>182</v>
      </c>
      <c r="D21" s="19" t="s">
        <v>371</v>
      </c>
      <c r="E21" s="19">
        <v>1</v>
      </c>
    </row>
    <row r="22">
      <c r="A22" s="19" t="s">
        <v>346</v>
      </c>
      <c r="B22" s="19" t="s">
        <v>177</v>
      </c>
      <c r="C22" s="19" t="s">
        <v>182</v>
      </c>
      <c r="D22" s="19" t="s">
        <v>372</v>
      </c>
      <c r="E22" s="19">
        <v>1</v>
      </c>
    </row>
    <row r="23">
      <c r="A23" s="1" t="s">
        <v>170</v>
      </c>
      <c r="B23" s="1" t="s">
        <v>170</v>
      </c>
      <c r="C23" s="1">
        <f>SUBTOTAL(103,Elements13441[Elemento])</f>
      </c>
      <c r="D23" s="1" t="s">
        <v>170</v>
      </c>
      <c r="E23" s="1">
        <f>SUBTOTAL(109,Elements13441[Totais:])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22</v>
      </c>
      <c r="B2" s="12" t="s">
        <v>23</v>
      </c>
      <c r="C2" s="12" t="s">
        <v>24</v>
      </c>
      <c r="D2" s="12" t="s">
        <v>25</v>
      </c>
      <c r="E2" s="12" t="s">
        <v>16</v>
      </c>
      <c r="F2" s="12" t="s">
        <v>199</v>
      </c>
      <c r="G2" s="12">
        <v>4975.49</v>
      </c>
      <c r="H2" s="12">
        <v>5963.1247650000005</v>
      </c>
      <c r="I2" s="12">
        <v>5963.1247650000005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1</v>
      </c>
      <c r="D8" s="19" t="s">
        <v>193</v>
      </c>
      <c r="E8" s="19">
        <v>1</v>
      </c>
    </row>
    <row r="9">
      <c r="A9" s="19" t="s">
        <v>170</v>
      </c>
      <c r="B9" s="19" t="s">
        <v>170</v>
      </c>
      <c r="C9" s="19">
        <f>SUBTOTAL(109,Criteria_Summary13.4.3[Elementos])</f>
      </c>
      <c r="D9" s="19" t="s">
        <v>170</v>
      </c>
      <c r="E9" s="19">
        <f>SUBTOTAL(109,Criteria_Summary13.4.3[Total])</f>
      </c>
    </row>
    <row r="10">
      <c r="A10" s="20" t="s">
        <v>171</v>
      </c>
      <c r="B10" s="20">
        <v>0</v>
      </c>
      <c r="C10" s="21"/>
      <c r="D10" s="21"/>
      <c r="E10" s="20">
        <v>1</v>
      </c>
    </row>
    <row r="13">
      <c r="A13" s="20" t="s">
        <v>193</v>
      </c>
      <c r="B13" s="20" t="s">
        <v>193</v>
      </c>
      <c r="C13" s="20" t="s">
        <v>193</v>
      </c>
      <c r="D13" s="20" t="s">
        <v>193</v>
      </c>
      <c r="E13" s="20" t="s">
        <v>193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1</v>
      </c>
      <c r="C16" s="19" t="s">
        <v>194</v>
      </c>
      <c r="D16" s="19" t="s">
        <v>194</v>
      </c>
      <c r="E16" s="19">
        <v>1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200</v>
      </c>
      <c r="B24" s="19" t="s">
        <v>200</v>
      </c>
      <c r="C24" s="19" t="s">
        <v>200</v>
      </c>
      <c r="D24" s="19" t="s">
        <v>201</v>
      </c>
      <c r="E24" s="19" t="s">
        <v>178</v>
      </c>
    </row>
    <row r="26">
      <c r="A26" s="24" t="s">
        <v>184</v>
      </c>
      <c r="B26" s="24" t="s">
        <v>184</v>
      </c>
      <c r="C26" s="24" t="s">
        <v>184</v>
      </c>
      <c r="D26" s="24" t="s">
        <v>184</v>
      </c>
      <c r="E26" s="24" t="s">
        <v>184</v>
      </c>
    </row>
    <row r="27">
      <c r="A27" s="23" t="s">
        <v>165</v>
      </c>
      <c r="B27" s="23" t="s">
        <v>185</v>
      </c>
      <c r="C27" s="23" t="s">
        <v>186</v>
      </c>
      <c r="D27" s="23" t="s">
        <v>187</v>
      </c>
      <c r="E27" s="23"/>
    </row>
    <row r="28">
      <c r="A28" s="19" t="s">
        <v>165</v>
      </c>
      <c r="B28" s="19" t="s">
        <v>188</v>
      </c>
      <c r="C28" s="19" t="s">
        <v>201</v>
      </c>
      <c r="D28" s="19" t="s">
        <v>4</v>
      </c>
      <c r="E28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50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34</v>
      </c>
      <c r="B1" s="9" t="s">
        <v>34</v>
      </c>
      <c r="C1" s="9" t="s">
        <v>34</v>
      </c>
      <c r="D1" s="9" t="s">
        <v>34</v>
      </c>
      <c r="E1" s="9" t="s">
        <v>34</v>
      </c>
    </row>
    <row r="2">
      <c r="A2" s="9" t="s">
        <v>34</v>
      </c>
      <c r="B2" s="9" t="s">
        <v>34</v>
      </c>
      <c r="C2" s="9" t="s">
        <v>34</v>
      </c>
      <c r="D2" s="9" t="s">
        <v>34</v>
      </c>
      <c r="E2" s="9" t="s">
        <v>34</v>
      </c>
    </row>
    <row r="4">
      <c r="A4" s="20" t="s">
        <v>203</v>
      </c>
      <c r="B4" s="20" t="s">
        <v>203</v>
      </c>
      <c r="C4" s="20" t="s">
        <v>203</v>
      </c>
      <c r="D4" s="20" t="s">
        <v>203</v>
      </c>
      <c r="E4" s="20" t="s">
        <v>203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207</v>
      </c>
      <c r="D7" s="19" t="s">
        <v>381</v>
      </c>
      <c r="E7" s="19">
        <v>1</v>
      </c>
    </row>
    <row r="8">
      <c r="A8" s="19" t="s">
        <v>346</v>
      </c>
      <c r="B8" s="19" t="s">
        <v>177</v>
      </c>
      <c r="C8" s="19" t="s">
        <v>207</v>
      </c>
      <c r="D8" s="19" t="s">
        <v>381</v>
      </c>
      <c r="E8" s="19">
        <v>1</v>
      </c>
    </row>
    <row r="9">
      <c r="A9" s="1" t="s">
        <v>170</v>
      </c>
      <c r="B9" s="1" t="s">
        <v>170</v>
      </c>
      <c r="C9" s="1">
        <f>SUBTOTAL(103,Elements13451[Elemento])</f>
      </c>
      <c r="D9" s="1" t="s">
        <v>170</v>
      </c>
      <c r="E9" s="1">
        <f>SUBTOTAL(109,Elements13451[Totais:])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51.xml><?xml version="1.0" encoding="utf-8"?>
<worksheet xmlns:r="http://schemas.openxmlformats.org/officeDocument/2006/relationships" xmlns="http://schemas.openxmlformats.org/spreadsheetml/2006/main">
  <dimension ref="A1:E2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37</v>
      </c>
      <c r="B1" s="9" t="s">
        <v>37</v>
      </c>
      <c r="C1" s="9" t="s">
        <v>37</v>
      </c>
      <c r="D1" s="9" t="s">
        <v>37</v>
      </c>
      <c r="E1" s="9" t="s">
        <v>37</v>
      </c>
    </row>
    <row r="2">
      <c r="A2" s="9" t="s">
        <v>37</v>
      </c>
      <c r="B2" s="9" t="s">
        <v>37</v>
      </c>
      <c r="C2" s="9" t="s">
        <v>37</v>
      </c>
      <c r="D2" s="9" t="s">
        <v>37</v>
      </c>
      <c r="E2" s="9" t="s">
        <v>37</v>
      </c>
    </row>
    <row r="4">
      <c r="A4" s="20" t="s">
        <v>208</v>
      </c>
      <c r="B4" s="20" t="s">
        <v>208</v>
      </c>
      <c r="C4" s="20" t="s">
        <v>208</v>
      </c>
      <c r="D4" s="20" t="s">
        <v>208</v>
      </c>
      <c r="E4" s="20" t="s">
        <v>208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211</v>
      </c>
      <c r="D7" s="19" t="s">
        <v>382</v>
      </c>
      <c r="E7" s="19">
        <v>0.52870991635935149</v>
      </c>
    </row>
    <row r="8">
      <c r="A8" s="19" t="s">
        <v>346</v>
      </c>
      <c r="B8" s="19" t="s">
        <v>177</v>
      </c>
      <c r="C8" s="19" t="s">
        <v>211</v>
      </c>
      <c r="D8" s="19" t="s">
        <v>383</v>
      </c>
      <c r="E8" s="19">
        <v>0.30318192552849282</v>
      </c>
    </row>
    <row r="9">
      <c r="A9" s="19" t="s">
        <v>346</v>
      </c>
      <c r="B9" s="19" t="s">
        <v>177</v>
      </c>
      <c r="C9" s="19" t="s">
        <v>211</v>
      </c>
      <c r="D9" s="19" t="s">
        <v>384</v>
      </c>
      <c r="E9" s="19">
        <v>0.21588044044499263</v>
      </c>
    </row>
    <row r="10">
      <c r="A10" s="19" t="s">
        <v>346</v>
      </c>
      <c r="B10" s="19" t="s">
        <v>177</v>
      </c>
      <c r="C10" s="19" t="s">
        <v>211</v>
      </c>
      <c r="D10" s="19" t="s">
        <v>385</v>
      </c>
      <c r="E10" s="19">
        <v>0.81101807447156549</v>
      </c>
    </row>
    <row r="11">
      <c r="A11" s="19" t="s">
        <v>346</v>
      </c>
      <c r="B11" s="19" t="s">
        <v>177</v>
      </c>
      <c r="C11" s="19" t="s">
        <v>211</v>
      </c>
      <c r="D11" s="19" t="s">
        <v>386</v>
      </c>
      <c r="E11" s="19">
        <v>0.44500000000000278</v>
      </c>
    </row>
    <row r="12">
      <c r="A12" s="19" t="s">
        <v>346</v>
      </c>
      <c r="B12" s="19" t="s">
        <v>177</v>
      </c>
      <c r="C12" s="19" t="s">
        <v>211</v>
      </c>
      <c r="D12" s="19" t="s">
        <v>387</v>
      </c>
      <c r="E12" s="19">
        <v>0.033491406249994075</v>
      </c>
    </row>
    <row r="13">
      <c r="A13" s="19" t="s">
        <v>346</v>
      </c>
      <c r="B13" s="19" t="s">
        <v>177</v>
      </c>
      <c r="C13" s="19" t="s">
        <v>211</v>
      </c>
      <c r="D13" s="19" t="s">
        <v>388</v>
      </c>
      <c r="E13" s="19">
        <v>0.41499999999999226</v>
      </c>
    </row>
    <row r="14">
      <c r="A14" s="19" t="s">
        <v>346</v>
      </c>
      <c r="B14" s="19" t="s">
        <v>177</v>
      </c>
      <c r="C14" s="19" t="s">
        <v>211</v>
      </c>
      <c r="D14" s="19" t="s">
        <v>389</v>
      </c>
      <c r="E14" s="19">
        <v>0.11906768803644519</v>
      </c>
    </row>
    <row r="15">
      <c r="A15" s="19" t="s">
        <v>346</v>
      </c>
      <c r="B15" s="19" t="s">
        <v>177</v>
      </c>
      <c r="C15" s="19" t="s">
        <v>211</v>
      </c>
      <c r="D15" s="19" t="s">
        <v>390</v>
      </c>
      <c r="E15" s="19">
        <v>0.037486718749958313</v>
      </c>
    </row>
    <row r="16">
      <c r="A16" s="19" t="s">
        <v>346</v>
      </c>
      <c r="B16" s="19" t="s">
        <v>177</v>
      </c>
      <c r="C16" s="19" t="s">
        <v>211</v>
      </c>
      <c r="D16" s="19" t="s">
        <v>391</v>
      </c>
      <c r="E16" s="19">
        <v>6.0797573438610435</v>
      </c>
    </row>
    <row r="17">
      <c r="A17" s="19" t="s">
        <v>346</v>
      </c>
      <c r="B17" s="19" t="s">
        <v>177</v>
      </c>
      <c r="C17" s="19" t="s">
        <v>211</v>
      </c>
      <c r="D17" s="19" t="s">
        <v>392</v>
      </c>
      <c r="E17" s="19">
        <v>0.78721807447155845</v>
      </c>
    </row>
    <row r="18">
      <c r="A18" s="19" t="s">
        <v>346</v>
      </c>
      <c r="B18" s="19" t="s">
        <v>177</v>
      </c>
      <c r="C18" s="19" t="s">
        <v>211</v>
      </c>
      <c r="D18" s="19" t="s">
        <v>393</v>
      </c>
      <c r="E18" s="19">
        <v>0.38500000000000312</v>
      </c>
    </row>
    <row r="19">
      <c r="A19" s="19" t="s">
        <v>346</v>
      </c>
      <c r="B19" s="19" t="s">
        <v>177</v>
      </c>
      <c r="C19" s="19" t="s">
        <v>211</v>
      </c>
      <c r="D19" s="19" t="s">
        <v>394</v>
      </c>
      <c r="E19" s="19">
        <v>0.27020744685929782</v>
      </c>
    </row>
    <row r="20">
      <c r="A20" s="19" t="s">
        <v>346</v>
      </c>
      <c r="B20" s="19" t="s">
        <v>177</v>
      </c>
      <c r="C20" s="19" t="s">
        <v>211</v>
      </c>
      <c r="D20" s="19" t="s">
        <v>395</v>
      </c>
      <c r="E20" s="19">
        <v>0.12312486510431379</v>
      </c>
    </row>
    <row r="21">
      <c r="A21" s="1" t="s">
        <v>170</v>
      </c>
      <c r="B21" s="1" t="s">
        <v>170</v>
      </c>
      <c r="C21" s="1">
        <f>SUBTOTAL(103,Elements13461[Elemento])</f>
      </c>
      <c r="D21" s="1" t="s">
        <v>170</v>
      </c>
      <c r="E21" s="1">
        <f>SUBTOTAL(109,Elements13461[Totais:])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52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42</v>
      </c>
      <c r="B1" s="9" t="s">
        <v>42</v>
      </c>
      <c r="C1" s="9" t="s">
        <v>42</v>
      </c>
      <c r="D1" s="9" t="s">
        <v>42</v>
      </c>
      <c r="E1" s="9" t="s">
        <v>42</v>
      </c>
    </row>
    <row r="2">
      <c r="A2" s="9" t="s">
        <v>42</v>
      </c>
      <c r="B2" s="9" t="s">
        <v>42</v>
      </c>
      <c r="C2" s="9" t="s">
        <v>42</v>
      </c>
      <c r="D2" s="9" t="s">
        <v>42</v>
      </c>
      <c r="E2" s="9" t="s">
        <v>42</v>
      </c>
    </row>
    <row r="4">
      <c r="A4" s="20" t="s">
        <v>215</v>
      </c>
      <c r="B4" s="20" t="s">
        <v>215</v>
      </c>
      <c r="C4" s="20" t="s">
        <v>215</v>
      </c>
      <c r="D4" s="20" t="s">
        <v>215</v>
      </c>
      <c r="E4" s="20" t="s">
        <v>215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217</v>
      </c>
      <c r="D7" s="19" t="s">
        <v>396</v>
      </c>
      <c r="E7" s="19">
        <v>1</v>
      </c>
    </row>
    <row r="8">
      <c r="A8" s="1" t="s">
        <v>170</v>
      </c>
      <c r="B8" s="1" t="s">
        <v>170</v>
      </c>
      <c r="C8" s="1">
        <f>SUBTOTAL(103,Elements13471[Elemento])</f>
      </c>
      <c r="D8" s="1" t="s">
        <v>170</v>
      </c>
      <c r="E8" s="1">
        <f>SUBTOTAL(109,Elements13471[Totais:])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53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45</v>
      </c>
      <c r="B1" s="9" t="s">
        <v>45</v>
      </c>
      <c r="C1" s="9" t="s">
        <v>45</v>
      </c>
      <c r="D1" s="9" t="s">
        <v>45</v>
      </c>
      <c r="E1" s="9" t="s">
        <v>45</v>
      </c>
    </row>
    <row r="2">
      <c r="A2" s="9" t="s">
        <v>45</v>
      </c>
      <c r="B2" s="9" t="s">
        <v>45</v>
      </c>
      <c r="C2" s="9" t="s">
        <v>45</v>
      </c>
      <c r="D2" s="9" t="s">
        <v>45</v>
      </c>
      <c r="E2" s="9" t="s">
        <v>45</v>
      </c>
    </row>
    <row r="4">
      <c r="A4" s="20" t="s">
        <v>203</v>
      </c>
      <c r="B4" s="20" t="s">
        <v>203</v>
      </c>
      <c r="C4" s="20" t="s">
        <v>203</v>
      </c>
      <c r="D4" s="20" t="s">
        <v>203</v>
      </c>
      <c r="E4" s="20" t="s">
        <v>203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207</v>
      </c>
      <c r="D7" s="19" t="s">
        <v>397</v>
      </c>
      <c r="E7" s="19">
        <v>1</v>
      </c>
    </row>
    <row r="8">
      <c r="A8" s="19" t="s">
        <v>346</v>
      </c>
      <c r="B8" s="19" t="s">
        <v>177</v>
      </c>
      <c r="C8" s="19" t="s">
        <v>207</v>
      </c>
      <c r="D8" s="19" t="s">
        <v>397</v>
      </c>
      <c r="E8" s="19">
        <v>1</v>
      </c>
    </row>
    <row r="9">
      <c r="A9" s="1" t="s">
        <v>170</v>
      </c>
      <c r="B9" s="1" t="s">
        <v>170</v>
      </c>
      <c r="C9" s="1">
        <f>SUBTOTAL(103,Elements13481[Elemento])</f>
      </c>
      <c r="D9" s="1" t="s">
        <v>170</v>
      </c>
      <c r="E9" s="1">
        <f>SUBTOTAL(109,Elements13481[Totais:])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54.xml><?xml version="1.0" encoding="utf-8"?>
<worksheet xmlns:r="http://schemas.openxmlformats.org/officeDocument/2006/relationships" xmlns="http://schemas.openxmlformats.org/spreadsheetml/2006/main">
  <dimension ref="A1:E1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48</v>
      </c>
      <c r="B1" s="9" t="s">
        <v>48</v>
      </c>
      <c r="C1" s="9" t="s">
        <v>48</v>
      </c>
      <c r="D1" s="9" t="s">
        <v>48</v>
      </c>
      <c r="E1" s="9" t="s">
        <v>48</v>
      </c>
    </row>
    <row r="2">
      <c r="A2" s="9" t="s">
        <v>48</v>
      </c>
      <c r="B2" s="9" t="s">
        <v>48</v>
      </c>
      <c r="C2" s="9" t="s">
        <v>48</v>
      </c>
      <c r="D2" s="9" t="s">
        <v>48</v>
      </c>
      <c r="E2" s="9" t="s">
        <v>48</v>
      </c>
    </row>
    <row r="4">
      <c r="A4" s="20" t="s">
        <v>203</v>
      </c>
      <c r="B4" s="20" t="s">
        <v>203</v>
      </c>
      <c r="C4" s="20" t="s">
        <v>203</v>
      </c>
      <c r="D4" s="20" t="s">
        <v>203</v>
      </c>
      <c r="E4" s="20" t="s">
        <v>203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223</v>
      </c>
      <c r="D7" s="19" t="s">
        <v>398</v>
      </c>
      <c r="E7" s="19">
        <v>1</v>
      </c>
    </row>
    <row r="8">
      <c r="A8" s="19" t="s">
        <v>346</v>
      </c>
      <c r="B8" s="19" t="s">
        <v>177</v>
      </c>
      <c r="C8" s="19" t="s">
        <v>223</v>
      </c>
      <c r="D8" s="19" t="s">
        <v>398</v>
      </c>
      <c r="E8" s="19">
        <v>1</v>
      </c>
    </row>
    <row r="9">
      <c r="A9" s="19" t="s">
        <v>346</v>
      </c>
      <c r="B9" s="19" t="s">
        <v>177</v>
      </c>
      <c r="C9" s="19" t="s">
        <v>223</v>
      </c>
      <c r="D9" s="19" t="s">
        <v>399</v>
      </c>
      <c r="E9" s="19">
        <v>1</v>
      </c>
    </row>
    <row r="10">
      <c r="A10" s="19" t="s">
        <v>346</v>
      </c>
      <c r="B10" s="19" t="s">
        <v>177</v>
      </c>
      <c r="C10" s="19" t="s">
        <v>223</v>
      </c>
      <c r="D10" s="19" t="s">
        <v>399</v>
      </c>
      <c r="E10" s="19">
        <v>1</v>
      </c>
    </row>
    <row r="11">
      <c r="A11" s="1" t="s">
        <v>170</v>
      </c>
      <c r="B11" s="1" t="s">
        <v>170</v>
      </c>
      <c r="C11" s="1">
        <f>SUBTOTAL(103,Elements13491[Elemento])</f>
      </c>
      <c r="D11" s="1" t="s">
        <v>170</v>
      </c>
      <c r="E11" s="1">
        <f>SUBTOTAL(109,Elements13491[Totais:])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55.xml><?xml version="1.0" encoding="utf-8"?>
<worksheet xmlns:r="http://schemas.openxmlformats.org/officeDocument/2006/relationships" xmlns="http://schemas.openxmlformats.org/spreadsheetml/2006/main">
  <dimension ref="A1:E13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52</v>
      </c>
      <c r="B1" s="9" t="s">
        <v>52</v>
      </c>
      <c r="C1" s="9" t="s">
        <v>52</v>
      </c>
      <c r="D1" s="9" t="s">
        <v>52</v>
      </c>
      <c r="E1" s="9" t="s">
        <v>52</v>
      </c>
    </row>
    <row r="2">
      <c r="A2" s="9" t="s">
        <v>52</v>
      </c>
      <c r="B2" s="9" t="s">
        <v>52</v>
      </c>
      <c r="C2" s="9" t="s">
        <v>52</v>
      </c>
      <c r="D2" s="9" t="s">
        <v>52</v>
      </c>
      <c r="E2" s="9" t="s">
        <v>52</v>
      </c>
    </row>
    <row r="4">
      <c r="A4" s="20" t="s">
        <v>203</v>
      </c>
      <c r="B4" s="20" t="s">
        <v>203</v>
      </c>
      <c r="C4" s="20" t="s">
        <v>203</v>
      </c>
      <c r="D4" s="20" t="s">
        <v>203</v>
      </c>
      <c r="E4" s="20" t="s">
        <v>203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225</v>
      </c>
      <c r="D7" s="19" t="s">
        <v>400</v>
      </c>
      <c r="E7" s="19">
        <v>1</v>
      </c>
    </row>
    <row r="8">
      <c r="A8" s="19" t="s">
        <v>346</v>
      </c>
      <c r="B8" s="19" t="s">
        <v>177</v>
      </c>
      <c r="C8" s="19" t="s">
        <v>225</v>
      </c>
      <c r="D8" s="19" t="s">
        <v>400</v>
      </c>
      <c r="E8" s="19">
        <v>1</v>
      </c>
    </row>
    <row r="9">
      <c r="A9" s="19" t="s">
        <v>346</v>
      </c>
      <c r="B9" s="19" t="s">
        <v>177</v>
      </c>
      <c r="C9" s="19" t="s">
        <v>225</v>
      </c>
      <c r="D9" s="19" t="s">
        <v>401</v>
      </c>
      <c r="E9" s="19">
        <v>1</v>
      </c>
    </row>
    <row r="10">
      <c r="A10" s="19" t="s">
        <v>346</v>
      </c>
      <c r="B10" s="19" t="s">
        <v>177</v>
      </c>
      <c r="C10" s="19" t="s">
        <v>225</v>
      </c>
      <c r="D10" s="19" t="s">
        <v>401</v>
      </c>
      <c r="E10" s="19">
        <v>1</v>
      </c>
    </row>
    <row r="11">
      <c r="A11" s="19" t="s">
        <v>346</v>
      </c>
      <c r="B11" s="19" t="s">
        <v>177</v>
      </c>
      <c r="C11" s="19" t="s">
        <v>225</v>
      </c>
      <c r="D11" s="19" t="s">
        <v>402</v>
      </c>
      <c r="E11" s="19">
        <v>1</v>
      </c>
    </row>
    <row r="12">
      <c r="A12" s="19" t="s">
        <v>346</v>
      </c>
      <c r="B12" s="19" t="s">
        <v>177</v>
      </c>
      <c r="C12" s="19" t="s">
        <v>225</v>
      </c>
      <c r="D12" s="19" t="s">
        <v>402</v>
      </c>
      <c r="E12" s="19">
        <v>1</v>
      </c>
    </row>
    <row r="13">
      <c r="A13" s="1" t="s">
        <v>170</v>
      </c>
      <c r="B13" s="1" t="s">
        <v>170</v>
      </c>
      <c r="C13" s="1">
        <f>SUBTOTAL(103,Elements134101[Elemento])</f>
      </c>
      <c r="D13" s="1" t="s">
        <v>170</v>
      </c>
      <c r="E13" s="1">
        <f>SUBTOTAL(109,Elements134101[Totais:])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56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56</v>
      </c>
      <c r="B1" s="9" t="s">
        <v>56</v>
      </c>
      <c r="C1" s="9" t="s">
        <v>56</v>
      </c>
      <c r="D1" s="9" t="s">
        <v>56</v>
      </c>
      <c r="E1" s="9" t="s">
        <v>56</v>
      </c>
    </row>
    <row r="2">
      <c r="A2" s="9" t="s">
        <v>56</v>
      </c>
      <c r="B2" s="9" t="s">
        <v>56</v>
      </c>
      <c r="C2" s="9" t="s">
        <v>56</v>
      </c>
      <c r="D2" s="9" t="s">
        <v>56</v>
      </c>
      <c r="E2" s="9" t="s">
        <v>56</v>
      </c>
    </row>
    <row r="4">
      <c r="A4" s="20" t="s">
        <v>203</v>
      </c>
      <c r="B4" s="20" t="s">
        <v>203</v>
      </c>
      <c r="C4" s="20" t="s">
        <v>203</v>
      </c>
      <c r="D4" s="20" t="s">
        <v>203</v>
      </c>
      <c r="E4" s="20" t="s">
        <v>203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226</v>
      </c>
      <c r="D7" s="19" t="s">
        <v>403</v>
      </c>
      <c r="E7" s="19">
        <v>1</v>
      </c>
    </row>
    <row r="8">
      <c r="A8" s="19" t="s">
        <v>346</v>
      </c>
      <c r="B8" s="19" t="s">
        <v>177</v>
      </c>
      <c r="C8" s="19" t="s">
        <v>226</v>
      </c>
      <c r="D8" s="19" t="s">
        <v>403</v>
      </c>
      <c r="E8" s="19">
        <v>1</v>
      </c>
    </row>
    <row r="9">
      <c r="A9" s="1" t="s">
        <v>170</v>
      </c>
      <c r="B9" s="1" t="s">
        <v>170</v>
      </c>
      <c r="C9" s="1">
        <f>SUBTOTAL(103,Elements134111[Elemento])</f>
      </c>
      <c r="D9" s="1" t="s">
        <v>170</v>
      </c>
      <c r="E9" s="1">
        <f>SUBTOTAL(109,Elements134111[Totais:])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57.xml><?xml version="1.0" encoding="utf-8"?>
<worksheet xmlns:r="http://schemas.openxmlformats.org/officeDocument/2006/relationships" xmlns="http://schemas.openxmlformats.org/spreadsheetml/2006/main">
  <dimension ref="A1:E4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59</v>
      </c>
      <c r="B1" s="9" t="s">
        <v>59</v>
      </c>
      <c r="C1" s="9" t="s">
        <v>59</v>
      </c>
      <c r="D1" s="9" t="s">
        <v>59</v>
      </c>
      <c r="E1" s="9" t="s">
        <v>59</v>
      </c>
    </row>
    <row r="2">
      <c r="A2" s="9" t="s">
        <v>59</v>
      </c>
      <c r="B2" s="9" t="s">
        <v>59</v>
      </c>
      <c r="C2" s="9" t="s">
        <v>59</v>
      </c>
      <c r="D2" s="9" t="s">
        <v>59</v>
      </c>
      <c r="E2" s="9" t="s">
        <v>59</v>
      </c>
    </row>
    <row r="4">
      <c r="A4" s="20" t="s">
        <v>208</v>
      </c>
      <c r="B4" s="20" t="s">
        <v>208</v>
      </c>
      <c r="C4" s="20" t="s">
        <v>208</v>
      </c>
      <c r="D4" s="20" t="s">
        <v>208</v>
      </c>
      <c r="E4" s="20" t="s">
        <v>208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211</v>
      </c>
      <c r="D7" s="19" t="s">
        <v>404</v>
      </c>
      <c r="E7" s="19">
        <v>0.076400000000001411</v>
      </c>
    </row>
    <row r="8">
      <c r="A8" s="19" t="s">
        <v>346</v>
      </c>
      <c r="B8" s="19" t="s">
        <v>177</v>
      </c>
      <c r="C8" s="19" t="s">
        <v>211</v>
      </c>
      <c r="D8" s="19" t="s">
        <v>405</v>
      </c>
      <c r="E8" s="19">
        <v>2.6024622613926387</v>
      </c>
    </row>
    <row r="9">
      <c r="A9" s="19" t="s">
        <v>346</v>
      </c>
      <c r="B9" s="19" t="s">
        <v>177</v>
      </c>
      <c r="C9" s="19" t="s">
        <v>211</v>
      </c>
      <c r="D9" s="19" t="s">
        <v>406</v>
      </c>
      <c r="E9" s="19">
        <v>5.5646801268102477</v>
      </c>
    </row>
    <row r="10">
      <c r="A10" s="19" t="s">
        <v>346</v>
      </c>
      <c r="B10" s="19" t="s">
        <v>177</v>
      </c>
      <c r="C10" s="19" t="s">
        <v>211</v>
      </c>
      <c r="D10" s="19" t="s">
        <v>407</v>
      </c>
      <c r="E10" s="19">
        <v>27.313980867973992</v>
      </c>
    </row>
    <row r="11">
      <c r="A11" s="19" t="s">
        <v>346</v>
      </c>
      <c r="B11" s="19" t="s">
        <v>177</v>
      </c>
      <c r="C11" s="19" t="s">
        <v>211</v>
      </c>
      <c r="D11" s="19" t="s">
        <v>408</v>
      </c>
      <c r="E11" s="19">
        <v>2.19140896025019</v>
      </c>
    </row>
    <row r="12">
      <c r="A12" s="19" t="s">
        <v>346</v>
      </c>
      <c r="B12" s="19" t="s">
        <v>177</v>
      </c>
      <c r="C12" s="19" t="s">
        <v>211</v>
      </c>
      <c r="D12" s="19" t="s">
        <v>409</v>
      </c>
      <c r="E12" s="19">
        <v>0.27907321211185865</v>
      </c>
    </row>
    <row r="13">
      <c r="A13" s="19" t="s">
        <v>346</v>
      </c>
      <c r="B13" s="19" t="s">
        <v>177</v>
      </c>
      <c r="C13" s="19" t="s">
        <v>211</v>
      </c>
      <c r="D13" s="19" t="s">
        <v>410</v>
      </c>
      <c r="E13" s="19">
        <v>10.530801806590722</v>
      </c>
    </row>
    <row r="14">
      <c r="A14" s="19" t="s">
        <v>346</v>
      </c>
      <c r="B14" s="19" t="s">
        <v>177</v>
      </c>
      <c r="C14" s="19" t="s">
        <v>211</v>
      </c>
      <c r="D14" s="19" t="s">
        <v>411</v>
      </c>
      <c r="E14" s="19">
        <v>1.1075324459998481</v>
      </c>
    </row>
    <row r="15">
      <c r="A15" s="19" t="s">
        <v>346</v>
      </c>
      <c r="B15" s="19" t="s">
        <v>177</v>
      </c>
      <c r="C15" s="19" t="s">
        <v>211</v>
      </c>
      <c r="D15" s="19" t="s">
        <v>412</v>
      </c>
      <c r="E15" s="19">
        <v>0.025963260640065773</v>
      </c>
    </row>
    <row r="16">
      <c r="A16" s="19" t="s">
        <v>346</v>
      </c>
      <c r="B16" s="19" t="s">
        <v>177</v>
      </c>
      <c r="C16" s="19" t="s">
        <v>211</v>
      </c>
      <c r="D16" s="19" t="s">
        <v>413</v>
      </c>
      <c r="E16" s="19">
        <v>2.7182853006850927</v>
      </c>
    </row>
    <row r="17">
      <c r="A17" s="19" t="s">
        <v>346</v>
      </c>
      <c r="B17" s="19" t="s">
        <v>177</v>
      </c>
      <c r="C17" s="19" t="s">
        <v>211</v>
      </c>
      <c r="D17" s="19" t="s">
        <v>414</v>
      </c>
      <c r="E17" s="19">
        <v>0.6340277791097696</v>
      </c>
    </row>
    <row r="18">
      <c r="A18" s="19" t="s">
        <v>346</v>
      </c>
      <c r="B18" s="19" t="s">
        <v>177</v>
      </c>
      <c r="C18" s="19" t="s">
        <v>211</v>
      </c>
      <c r="D18" s="19" t="s">
        <v>415</v>
      </c>
      <c r="E18" s="19">
        <v>0.075837904235844508</v>
      </c>
    </row>
    <row r="19">
      <c r="A19" s="19" t="s">
        <v>346</v>
      </c>
      <c r="B19" s="19" t="s">
        <v>177</v>
      </c>
      <c r="C19" s="19" t="s">
        <v>211</v>
      </c>
      <c r="D19" s="19" t="s">
        <v>416</v>
      </c>
      <c r="E19" s="19">
        <v>0.012472220890280409</v>
      </c>
    </row>
    <row r="20">
      <c r="A20" s="19" t="s">
        <v>346</v>
      </c>
      <c r="B20" s="19" t="s">
        <v>177</v>
      </c>
      <c r="C20" s="19" t="s">
        <v>211</v>
      </c>
      <c r="D20" s="19" t="s">
        <v>417</v>
      </c>
      <c r="E20" s="19">
        <v>6.0864993091610273</v>
      </c>
    </row>
    <row r="21">
      <c r="A21" s="19" t="s">
        <v>346</v>
      </c>
      <c r="B21" s="19" t="s">
        <v>177</v>
      </c>
      <c r="C21" s="19" t="s">
        <v>211</v>
      </c>
      <c r="D21" s="19" t="s">
        <v>418</v>
      </c>
      <c r="E21" s="19">
        <v>9.8226346912678331</v>
      </c>
    </row>
    <row r="22">
      <c r="A22" s="19" t="s">
        <v>346</v>
      </c>
      <c r="B22" s="19" t="s">
        <v>177</v>
      </c>
      <c r="C22" s="19" t="s">
        <v>211</v>
      </c>
      <c r="D22" s="19" t="s">
        <v>419</v>
      </c>
      <c r="E22" s="19">
        <v>0.0394963823957449</v>
      </c>
    </row>
    <row r="23">
      <c r="A23" s="19" t="s">
        <v>346</v>
      </c>
      <c r="B23" s="19" t="s">
        <v>177</v>
      </c>
      <c r="C23" s="19" t="s">
        <v>211</v>
      </c>
      <c r="D23" s="19" t="s">
        <v>420</v>
      </c>
      <c r="E23" s="19">
        <v>0.055192184285737911</v>
      </c>
    </row>
    <row r="24">
      <c r="A24" s="19" t="s">
        <v>346</v>
      </c>
      <c r="B24" s="19" t="s">
        <v>177</v>
      </c>
      <c r="C24" s="19" t="s">
        <v>211</v>
      </c>
      <c r="D24" s="19" t="s">
        <v>421</v>
      </c>
      <c r="E24" s="19">
        <v>0.45</v>
      </c>
    </row>
    <row r="25">
      <c r="A25" s="19" t="s">
        <v>346</v>
      </c>
      <c r="B25" s="19" t="s">
        <v>177</v>
      </c>
      <c r="C25" s="19" t="s">
        <v>211</v>
      </c>
      <c r="D25" s="19" t="s">
        <v>422</v>
      </c>
      <c r="E25" s="19">
        <v>0.18485832583556852</v>
      </c>
    </row>
    <row r="26">
      <c r="A26" s="19" t="s">
        <v>346</v>
      </c>
      <c r="B26" s="19" t="s">
        <v>177</v>
      </c>
      <c r="C26" s="19" t="s">
        <v>211</v>
      </c>
      <c r="D26" s="19" t="s">
        <v>423</v>
      </c>
      <c r="E26" s="19">
        <v>0.205836718750033</v>
      </c>
    </row>
    <row r="27">
      <c r="A27" s="19" t="s">
        <v>346</v>
      </c>
      <c r="B27" s="19" t="s">
        <v>177</v>
      </c>
      <c r="C27" s="19" t="s">
        <v>211</v>
      </c>
      <c r="D27" s="19" t="s">
        <v>424</v>
      </c>
      <c r="E27" s="19">
        <v>0.27492890624994243</v>
      </c>
    </row>
    <row r="28">
      <c r="A28" s="19" t="s">
        <v>346</v>
      </c>
      <c r="B28" s="19" t="s">
        <v>177</v>
      </c>
      <c r="C28" s="19" t="s">
        <v>211</v>
      </c>
      <c r="D28" s="19" t="s">
        <v>425</v>
      </c>
      <c r="E28" s="19">
        <v>0.12539980184000271</v>
      </c>
    </row>
    <row r="29">
      <c r="A29" s="19" t="s">
        <v>346</v>
      </c>
      <c r="B29" s="19" t="s">
        <v>177</v>
      </c>
      <c r="C29" s="19" t="s">
        <v>211</v>
      </c>
      <c r="D29" s="19" t="s">
        <v>426</v>
      </c>
      <c r="E29" s="19">
        <v>0.45999999999999991</v>
      </c>
    </row>
    <row r="30">
      <c r="A30" s="19" t="s">
        <v>346</v>
      </c>
      <c r="B30" s="19" t="s">
        <v>177</v>
      </c>
      <c r="C30" s="19" t="s">
        <v>211</v>
      </c>
      <c r="D30" s="19" t="s">
        <v>427</v>
      </c>
      <c r="E30" s="19">
        <v>0.14321447147092339</v>
      </c>
    </row>
    <row r="31">
      <c r="A31" s="19" t="s">
        <v>346</v>
      </c>
      <c r="B31" s="19" t="s">
        <v>177</v>
      </c>
      <c r="C31" s="19" t="s">
        <v>211</v>
      </c>
      <c r="D31" s="19" t="s">
        <v>428</v>
      </c>
      <c r="E31" s="19">
        <v>1.5428223149942273</v>
      </c>
    </row>
    <row r="32">
      <c r="A32" s="19" t="s">
        <v>346</v>
      </c>
      <c r="B32" s="19" t="s">
        <v>177</v>
      </c>
      <c r="C32" s="19" t="s">
        <v>211</v>
      </c>
      <c r="D32" s="19" t="s">
        <v>429</v>
      </c>
      <c r="E32" s="19">
        <v>0.39004000629630753</v>
      </c>
    </row>
    <row r="33">
      <c r="A33" s="19" t="s">
        <v>346</v>
      </c>
      <c r="B33" s="19" t="s">
        <v>177</v>
      </c>
      <c r="C33" s="19" t="s">
        <v>211</v>
      </c>
      <c r="D33" s="19" t="s">
        <v>430</v>
      </c>
      <c r="E33" s="19">
        <v>0.039306128898532806</v>
      </c>
    </row>
    <row r="34">
      <c r="A34" s="19" t="s">
        <v>346</v>
      </c>
      <c r="B34" s="19" t="s">
        <v>177</v>
      </c>
      <c r="C34" s="19" t="s">
        <v>211</v>
      </c>
      <c r="D34" s="19" t="s">
        <v>431</v>
      </c>
      <c r="E34" s="19">
        <v>0.37245457670690257</v>
      </c>
    </row>
    <row r="35">
      <c r="A35" s="19" t="s">
        <v>346</v>
      </c>
      <c r="B35" s="19" t="s">
        <v>177</v>
      </c>
      <c r="C35" s="19" t="s">
        <v>211</v>
      </c>
      <c r="D35" s="19" t="s">
        <v>432</v>
      </c>
      <c r="E35" s="19">
        <v>0.35038111048631015</v>
      </c>
    </row>
    <row r="36">
      <c r="A36" s="19" t="s">
        <v>346</v>
      </c>
      <c r="B36" s="19" t="s">
        <v>177</v>
      </c>
      <c r="C36" s="19" t="s">
        <v>211</v>
      </c>
      <c r="D36" s="19" t="s">
        <v>433</v>
      </c>
      <c r="E36" s="19">
        <v>2.7127936059733084</v>
      </c>
    </row>
    <row r="37">
      <c r="A37" s="19" t="s">
        <v>346</v>
      </c>
      <c r="B37" s="19" t="s">
        <v>177</v>
      </c>
      <c r="C37" s="19" t="s">
        <v>211</v>
      </c>
      <c r="D37" s="19" t="s">
        <v>434</v>
      </c>
      <c r="E37" s="19">
        <v>0.17766402947968829</v>
      </c>
    </row>
    <row r="38">
      <c r="A38" s="19" t="s">
        <v>346</v>
      </c>
      <c r="B38" s="19" t="s">
        <v>177</v>
      </c>
      <c r="C38" s="19" t="s">
        <v>211</v>
      </c>
      <c r="D38" s="19" t="s">
        <v>435</v>
      </c>
      <c r="E38" s="19">
        <v>3.5024867187499962</v>
      </c>
    </row>
    <row r="39">
      <c r="A39" s="19" t="s">
        <v>346</v>
      </c>
      <c r="B39" s="19" t="s">
        <v>177</v>
      </c>
      <c r="C39" s="19" t="s">
        <v>211</v>
      </c>
      <c r="D39" s="19" t="s">
        <v>436</v>
      </c>
      <c r="E39" s="19">
        <v>0.77364140625004052</v>
      </c>
    </row>
    <row r="40">
      <c r="A40" s="19" t="s">
        <v>346</v>
      </c>
      <c r="B40" s="19" t="s">
        <v>177</v>
      </c>
      <c r="C40" s="19" t="s">
        <v>211</v>
      </c>
      <c r="D40" s="19" t="s">
        <v>437</v>
      </c>
      <c r="E40" s="19">
        <v>0.28149538751064518</v>
      </c>
    </row>
    <row r="41">
      <c r="A41" s="19" t="s">
        <v>346</v>
      </c>
      <c r="B41" s="19" t="s">
        <v>177</v>
      </c>
      <c r="C41" s="19" t="s">
        <v>211</v>
      </c>
      <c r="D41" s="19" t="s">
        <v>438</v>
      </c>
      <c r="E41" s="19">
        <v>5.5492673216556936</v>
      </c>
    </row>
    <row r="42">
      <c r="A42" s="19" t="s">
        <v>346</v>
      </c>
      <c r="B42" s="19" t="s">
        <v>177</v>
      </c>
      <c r="C42" s="19" t="s">
        <v>211</v>
      </c>
      <c r="D42" s="19" t="s">
        <v>439</v>
      </c>
      <c r="E42" s="19">
        <v>0.79721746805881955</v>
      </c>
    </row>
    <row r="43">
      <c r="A43" s="19" t="s">
        <v>346</v>
      </c>
      <c r="B43" s="19" t="s">
        <v>177</v>
      </c>
      <c r="C43" s="19" t="s">
        <v>211</v>
      </c>
      <c r="D43" s="19" t="s">
        <v>440</v>
      </c>
      <c r="E43" s="19">
        <v>2.1920447849043332</v>
      </c>
    </row>
    <row r="44">
      <c r="A44" s="19" t="s">
        <v>346</v>
      </c>
      <c r="B44" s="19" t="s">
        <v>177</v>
      </c>
      <c r="C44" s="19" t="s">
        <v>211</v>
      </c>
      <c r="D44" s="19" t="s">
        <v>441</v>
      </c>
      <c r="E44" s="19">
        <v>0.89086328125001113</v>
      </c>
    </row>
    <row r="45">
      <c r="A45" s="19" t="s">
        <v>346</v>
      </c>
      <c r="B45" s="19" t="s">
        <v>177</v>
      </c>
      <c r="C45" s="19" t="s">
        <v>211</v>
      </c>
      <c r="D45" s="19" t="s">
        <v>442</v>
      </c>
      <c r="E45" s="19">
        <v>0.071400000000007013</v>
      </c>
    </row>
    <row r="46">
      <c r="A46" s="19" t="s">
        <v>346</v>
      </c>
      <c r="B46" s="19" t="s">
        <v>177</v>
      </c>
      <c r="C46" s="19" t="s">
        <v>211</v>
      </c>
      <c r="D46" s="19" t="s">
        <v>443</v>
      </c>
      <c r="E46" s="19">
        <v>0.4813695390312826</v>
      </c>
    </row>
    <row r="47">
      <c r="A47" s="19" t="s">
        <v>346</v>
      </c>
      <c r="B47" s="19" t="s">
        <v>177</v>
      </c>
      <c r="C47" s="19" t="s">
        <v>211</v>
      </c>
      <c r="D47" s="19" t="s">
        <v>444</v>
      </c>
      <c r="E47" s="19">
        <v>3.6333671564171861</v>
      </c>
    </row>
    <row r="48">
      <c r="A48" s="19" t="s">
        <v>346</v>
      </c>
      <c r="B48" s="19" t="s">
        <v>177</v>
      </c>
      <c r="C48" s="19" t="s">
        <v>211</v>
      </c>
      <c r="D48" s="19" t="s">
        <v>445</v>
      </c>
      <c r="E48" s="19">
        <v>0.24407321211184616</v>
      </c>
    </row>
    <row r="49">
      <c r="A49" s="1" t="s">
        <v>170</v>
      </c>
      <c r="B49" s="1" t="s">
        <v>170</v>
      </c>
      <c r="C49" s="1">
        <f>SUBTOTAL(103,Elements134121[Elemento])</f>
      </c>
      <c r="D49" s="1" t="s">
        <v>170</v>
      </c>
      <c r="E49" s="1">
        <f>SUBTOTAL(109,Elements134121[Totais:])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58.xml><?xml version="1.0" encoding="utf-8"?>
<worksheet xmlns:r="http://schemas.openxmlformats.org/officeDocument/2006/relationships" xmlns="http://schemas.openxmlformats.org/spreadsheetml/2006/main">
  <dimension ref="A1:E13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63</v>
      </c>
      <c r="B1" s="9" t="s">
        <v>63</v>
      </c>
      <c r="C1" s="9" t="s">
        <v>63</v>
      </c>
      <c r="D1" s="9" t="s">
        <v>63</v>
      </c>
      <c r="E1" s="9" t="s">
        <v>63</v>
      </c>
    </row>
    <row r="2">
      <c r="A2" s="9" t="s">
        <v>63</v>
      </c>
      <c r="B2" s="9" t="s">
        <v>63</v>
      </c>
      <c r="C2" s="9" t="s">
        <v>63</v>
      </c>
      <c r="D2" s="9" t="s">
        <v>63</v>
      </c>
      <c r="E2" s="9" t="s">
        <v>63</v>
      </c>
    </row>
    <row r="4">
      <c r="A4" s="20" t="s">
        <v>228</v>
      </c>
      <c r="B4" s="20" t="s">
        <v>228</v>
      </c>
      <c r="C4" s="20" t="s">
        <v>228</v>
      </c>
      <c r="D4" s="20" t="s">
        <v>228</v>
      </c>
      <c r="E4" s="20" t="s">
        <v>228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231</v>
      </c>
      <c r="D7" s="19" t="s">
        <v>446</v>
      </c>
      <c r="E7" s="19">
        <v>1</v>
      </c>
    </row>
    <row r="8">
      <c r="A8" s="19" t="s">
        <v>346</v>
      </c>
      <c r="B8" s="19" t="s">
        <v>177</v>
      </c>
      <c r="C8" s="19" t="s">
        <v>231</v>
      </c>
      <c r="D8" s="19" t="s">
        <v>447</v>
      </c>
      <c r="E8" s="19">
        <v>1</v>
      </c>
    </row>
    <row r="9">
      <c r="A9" s="19" t="s">
        <v>346</v>
      </c>
      <c r="B9" s="19" t="s">
        <v>177</v>
      </c>
      <c r="C9" s="19" t="s">
        <v>231</v>
      </c>
      <c r="D9" s="19" t="s">
        <v>448</v>
      </c>
      <c r="E9" s="19">
        <v>1</v>
      </c>
    </row>
    <row r="10">
      <c r="A10" s="19" t="s">
        <v>346</v>
      </c>
      <c r="B10" s="19" t="s">
        <v>177</v>
      </c>
      <c r="C10" s="19" t="s">
        <v>231</v>
      </c>
      <c r="D10" s="19" t="s">
        <v>449</v>
      </c>
      <c r="E10" s="19">
        <v>1</v>
      </c>
    </row>
    <row r="11">
      <c r="A11" s="19" t="s">
        <v>346</v>
      </c>
      <c r="B11" s="19" t="s">
        <v>177</v>
      </c>
      <c r="C11" s="19" t="s">
        <v>231</v>
      </c>
      <c r="D11" s="19" t="s">
        <v>450</v>
      </c>
      <c r="E11" s="19">
        <v>1</v>
      </c>
    </row>
    <row r="12">
      <c r="A12" s="19" t="s">
        <v>346</v>
      </c>
      <c r="B12" s="19" t="s">
        <v>177</v>
      </c>
      <c r="C12" s="19" t="s">
        <v>231</v>
      </c>
      <c r="D12" s="19" t="s">
        <v>451</v>
      </c>
      <c r="E12" s="19">
        <v>1</v>
      </c>
    </row>
    <row r="13">
      <c r="A13" s="1" t="s">
        <v>170</v>
      </c>
      <c r="B13" s="1" t="s">
        <v>170</v>
      </c>
      <c r="C13" s="1">
        <f>SUBTOTAL(103,Elements134131[Elemento])</f>
      </c>
      <c r="D13" s="1" t="s">
        <v>170</v>
      </c>
      <c r="E13" s="1">
        <f>SUBTOTAL(109,Elements134131[Totais:])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59.xml><?xml version="1.0" encoding="utf-8"?>
<worksheet xmlns:r="http://schemas.openxmlformats.org/officeDocument/2006/relationships" xmlns="http://schemas.openxmlformats.org/spreadsheetml/2006/main">
  <dimension ref="A1:E76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66</v>
      </c>
      <c r="B1" s="9" t="s">
        <v>66</v>
      </c>
      <c r="C1" s="9" t="s">
        <v>66</v>
      </c>
      <c r="D1" s="9" t="s">
        <v>66</v>
      </c>
      <c r="E1" s="9" t="s">
        <v>66</v>
      </c>
    </row>
    <row r="2">
      <c r="A2" s="9" t="s">
        <v>66</v>
      </c>
      <c r="B2" s="9" t="s">
        <v>66</v>
      </c>
      <c r="C2" s="9" t="s">
        <v>66</v>
      </c>
      <c r="D2" s="9" t="s">
        <v>66</v>
      </c>
      <c r="E2" s="9" t="s">
        <v>66</v>
      </c>
    </row>
    <row r="4">
      <c r="A4" s="20" t="s">
        <v>234</v>
      </c>
      <c r="B4" s="20" t="s">
        <v>234</v>
      </c>
      <c r="C4" s="20" t="s">
        <v>234</v>
      </c>
      <c r="D4" s="20" t="s">
        <v>234</v>
      </c>
      <c r="E4" s="20" t="s">
        <v>234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236</v>
      </c>
      <c r="D7" s="19" t="s">
        <v>452</v>
      </c>
      <c r="E7" s="19">
        <v>1</v>
      </c>
    </row>
    <row r="8">
      <c r="A8" s="19" t="s">
        <v>346</v>
      </c>
      <c r="B8" s="19" t="s">
        <v>177</v>
      </c>
      <c r="C8" s="19" t="s">
        <v>236</v>
      </c>
      <c r="D8" s="19" t="s">
        <v>453</v>
      </c>
      <c r="E8" s="19">
        <v>1</v>
      </c>
    </row>
    <row r="9">
      <c r="A9" s="19" t="s">
        <v>346</v>
      </c>
      <c r="B9" s="19" t="s">
        <v>177</v>
      </c>
      <c r="C9" s="19" t="s">
        <v>236</v>
      </c>
      <c r="D9" s="19" t="s">
        <v>454</v>
      </c>
      <c r="E9" s="19">
        <v>1</v>
      </c>
    </row>
    <row r="10">
      <c r="A10" s="19" t="s">
        <v>346</v>
      </c>
      <c r="B10" s="19" t="s">
        <v>177</v>
      </c>
      <c r="C10" s="19" t="s">
        <v>236</v>
      </c>
      <c r="D10" s="19" t="s">
        <v>455</v>
      </c>
      <c r="E10" s="19">
        <v>1</v>
      </c>
    </row>
    <row r="11">
      <c r="A11" s="19" t="s">
        <v>346</v>
      </c>
      <c r="B11" s="19" t="s">
        <v>177</v>
      </c>
      <c r="C11" s="19" t="s">
        <v>236</v>
      </c>
      <c r="D11" s="19" t="s">
        <v>456</v>
      </c>
      <c r="E11" s="19">
        <v>1</v>
      </c>
    </row>
    <row r="12">
      <c r="A12" s="19" t="s">
        <v>346</v>
      </c>
      <c r="B12" s="19" t="s">
        <v>177</v>
      </c>
      <c r="C12" s="19" t="s">
        <v>236</v>
      </c>
      <c r="D12" s="19" t="s">
        <v>457</v>
      </c>
      <c r="E12" s="19">
        <v>1</v>
      </c>
    </row>
    <row r="13">
      <c r="A13" s="19" t="s">
        <v>346</v>
      </c>
      <c r="B13" s="19" t="s">
        <v>177</v>
      </c>
      <c r="C13" s="19" t="s">
        <v>236</v>
      </c>
      <c r="D13" s="19" t="s">
        <v>458</v>
      </c>
      <c r="E13" s="19">
        <v>1</v>
      </c>
    </row>
    <row r="14">
      <c r="A14" s="19" t="s">
        <v>346</v>
      </c>
      <c r="B14" s="19" t="s">
        <v>177</v>
      </c>
      <c r="C14" s="19" t="s">
        <v>236</v>
      </c>
      <c r="D14" s="19" t="s">
        <v>459</v>
      </c>
      <c r="E14" s="19">
        <v>1</v>
      </c>
    </row>
    <row r="15">
      <c r="A15" s="19" t="s">
        <v>346</v>
      </c>
      <c r="B15" s="19" t="s">
        <v>177</v>
      </c>
      <c r="C15" s="19" t="s">
        <v>236</v>
      </c>
      <c r="D15" s="19" t="s">
        <v>460</v>
      </c>
      <c r="E15" s="19">
        <v>1</v>
      </c>
    </row>
    <row r="16">
      <c r="A16" s="19" t="s">
        <v>346</v>
      </c>
      <c r="B16" s="19" t="s">
        <v>177</v>
      </c>
      <c r="C16" s="19" t="s">
        <v>236</v>
      </c>
      <c r="D16" s="19" t="s">
        <v>461</v>
      </c>
      <c r="E16" s="19">
        <v>1</v>
      </c>
    </row>
    <row r="17">
      <c r="A17" s="19" t="s">
        <v>346</v>
      </c>
      <c r="B17" s="19" t="s">
        <v>177</v>
      </c>
      <c r="C17" s="19" t="s">
        <v>236</v>
      </c>
      <c r="D17" s="19" t="s">
        <v>462</v>
      </c>
      <c r="E17" s="19">
        <v>1</v>
      </c>
    </row>
    <row r="18">
      <c r="A18" s="19" t="s">
        <v>346</v>
      </c>
      <c r="B18" s="19" t="s">
        <v>177</v>
      </c>
      <c r="C18" s="19" t="s">
        <v>236</v>
      </c>
      <c r="D18" s="19" t="s">
        <v>463</v>
      </c>
      <c r="E18" s="19">
        <v>1</v>
      </c>
    </row>
    <row r="19">
      <c r="A19" s="19" t="s">
        <v>346</v>
      </c>
      <c r="B19" s="19" t="s">
        <v>177</v>
      </c>
      <c r="C19" s="19" t="s">
        <v>236</v>
      </c>
      <c r="D19" s="19" t="s">
        <v>464</v>
      </c>
      <c r="E19" s="19">
        <v>1</v>
      </c>
    </row>
    <row r="20">
      <c r="A20" s="19" t="s">
        <v>346</v>
      </c>
      <c r="B20" s="19" t="s">
        <v>177</v>
      </c>
      <c r="C20" s="19" t="s">
        <v>236</v>
      </c>
      <c r="D20" s="19" t="s">
        <v>465</v>
      </c>
      <c r="E20" s="19">
        <v>1</v>
      </c>
    </row>
    <row r="21">
      <c r="A21" s="19" t="s">
        <v>346</v>
      </c>
      <c r="B21" s="19" t="s">
        <v>177</v>
      </c>
      <c r="C21" s="19" t="s">
        <v>236</v>
      </c>
      <c r="D21" s="19" t="s">
        <v>466</v>
      </c>
      <c r="E21" s="19">
        <v>1</v>
      </c>
    </row>
    <row r="22">
      <c r="A22" s="19" t="s">
        <v>346</v>
      </c>
      <c r="B22" s="19" t="s">
        <v>177</v>
      </c>
      <c r="C22" s="19" t="s">
        <v>236</v>
      </c>
      <c r="D22" s="19" t="s">
        <v>467</v>
      </c>
      <c r="E22" s="19">
        <v>1</v>
      </c>
    </row>
    <row r="23">
      <c r="A23" s="19" t="s">
        <v>346</v>
      </c>
      <c r="B23" s="19" t="s">
        <v>177</v>
      </c>
      <c r="C23" s="19" t="s">
        <v>236</v>
      </c>
      <c r="D23" s="19" t="s">
        <v>468</v>
      </c>
      <c r="E23" s="19">
        <v>1</v>
      </c>
    </row>
    <row r="24">
      <c r="A24" s="19" t="s">
        <v>346</v>
      </c>
      <c r="B24" s="19" t="s">
        <v>177</v>
      </c>
      <c r="C24" s="19" t="s">
        <v>236</v>
      </c>
      <c r="D24" s="19" t="s">
        <v>469</v>
      </c>
      <c r="E24" s="19">
        <v>1</v>
      </c>
    </row>
    <row r="25">
      <c r="A25" s="19" t="s">
        <v>346</v>
      </c>
      <c r="B25" s="19" t="s">
        <v>177</v>
      </c>
      <c r="C25" s="19" t="s">
        <v>236</v>
      </c>
      <c r="D25" s="19" t="s">
        <v>470</v>
      </c>
      <c r="E25" s="19">
        <v>1</v>
      </c>
    </row>
    <row r="26">
      <c r="A26" s="19" t="s">
        <v>346</v>
      </c>
      <c r="B26" s="19" t="s">
        <v>177</v>
      </c>
      <c r="C26" s="19" t="s">
        <v>236</v>
      </c>
      <c r="D26" s="19" t="s">
        <v>471</v>
      </c>
      <c r="E26" s="19">
        <v>1</v>
      </c>
    </row>
    <row r="27">
      <c r="A27" s="19" t="s">
        <v>346</v>
      </c>
      <c r="B27" s="19" t="s">
        <v>177</v>
      </c>
      <c r="C27" s="19" t="s">
        <v>236</v>
      </c>
      <c r="D27" s="19" t="s">
        <v>472</v>
      </c>
      <c r="E27" s="19">
        <v>1</v>
      </c>
    </row>
    <row r="28">
      <c r="A28" s="19" t="s">
        <v>346</v>
      </c>
      <c r="B28" s="19" t="s">
        <v>177</v>
      </c>
      <c r="C28" s="19" t="s">
        <v>236</v>
      </c>
      <c r="D28" s="19" t="s">
        <v>473</v>
      </c>
      <c r="E28" s="19">
        <v>1</v>
      </c>
    </row>
    <row r="29">
      <c r="A29" s="19" t="s">
        <v>346</v>
      </c>
      <c r="B29" s="19" t="s">
        <v>177</v>
      </c>
      <c r="C29" s="19" t="s">
        <v>236</v>
      </c>
      <c r="D29" s="19" t="s">
        <v>474</v>
      </c>
      <c r="E29" s="19">
        <v>1</v>
      </c>
    </row>
    <row r="30">
      <c r="A30" s="19" t="s">
        <v>346</v>
      </c>
      <c r="B30" s="19" t="s">
        <v>177</v>
      </c>
      <c r="C30" s="19" t="s">
        <v>236</v>
      </c>
      <c r="D30" s="19" t="s">
        <v>475</v>
      </c>
      <c r="E30" s="19">
        <v>1</v>
      </c>
    </row>
    <row r="31">
      <c r="A31" s="19" t="s">
        <v>346</v>
      </c>
      <c r="B31" s="19" t="s">
        <v>177</v>
      </c>
      <c r="C31" s="19" t="s">
        <v>236</v>
      </c>
      <c r="D31" s="19" t="s">
        <v>476</v>
      </c>
      <c r="E31" s="19">
        <v>1</v>
      </c>
    </row>
    <row r="32">
      <c r="A32" s="19" t="s">
        <v>346</v>
      </c>
      <c r="B32" s="19" t="s">
        <v>177</v>
      </c>
      <c r="C32" s="19" t="s">
        <v>236</v>
      </c>
      <c r="D32" s="19" t="s">
        <v>477</v>
      </c>
      <c r="E32" s="19">
        <v>1</v>
      </c>
    </row>
    <row r="33">
      <c r="A33" s="19" t="s">
        <v>346</v>
      </c>
      <c r="B33" s="19" t="s">
        <v>177</v>
      </c>
      <c r="C33" s="19" t="s">
        <v>236</v>
      </c>
      <c r="D33" s="19" t="s">
        <v>478</v>
      </c>
      <c r="E33" s="19">
        <v>1</v>
      </c>
    </row>
    <row r="34">
      <c r="A34" s="19" t="s">
        <v>346</v>
      </c>
      <c r="B34" s="19" t="s">
        <v>177</v>
      </c>
      <c r="C34" s="19" t="s">
        <v>236</v>
      </c>
      <c r="D34" s="19" t="s">
        <v>479</v>
      </c>
      <c r="E34" s="19">
        <v>1</v>
      </c>
    </row>
    <row r="35">
      <c r="A35" s="19" t="s">
        <v>346</v>
      </c>
      <c r="B35" s="19" t="s">
        <v>177</v>
      </c>
      <c r="C35" s="19" t="s">
        <v>236</v>
      </c>
      <c r="D35" s="19" t="s">
        <v>480</v>
      </c>
      <c r="E35" s="19">
        <v>1</v>
      </c>
    </row>
    <row r="36">
      <c r="A36" s="19" t="s">
        <v>346</v>
      </c>
      <c r="B36" s="19" t="s">
        <v>177</v>
      </c>
      <c r="C36" s="19" t="s">
        <v>236</v>
      </c>
      <c r="D36" s="19" t="s">
        <v>481</v>
      </c>
      <c r="E36" s="19">
        <v>1</v>
      </c>
    </row>
    <row r="37">
      <c r="A37" s="19" t="s">
        <v>346</v>
      </c>
      <c r="B37" s="19" t="s">
        <v>177</v>
      </c>
      <c r="C37" s="19" t="s">
        <v>236</v>
      </c>
      <c r="D37" s="19" t="s">
        <v>482</v>
      </c>
      <c r="E37" s="19">
        <v>1</v>
      </c>
    </row>
    <row r="38">
      <c r="A38" s="19" t="s">
        <v>346</v>
      </c>
      <c r="B38" s="19" t="s">
        <v>177</v>
      </c>
      <c r="C38" s="19" t="s">
        <v>236</v>
      </c>
      <c r="D38" s="19" t="s">
        <v>483</v>
      </c>
      <c r="E38" s="19">
        <v>1</v>
      </c>
    </row>
    <row r="39">
      <c r="A39" s="19" t="s">
        <v>346</v>
      </c>
      <c r="B39" s="19" t="s">
        <v>177</v>
      </c>
      <c r="C39" s="19" t="s">
        <v>236</v>
      </c>
      <c r="D39" s="19" t="s">
        <v>484</v>
      </c>
      <c r="E39" s="19">
        <v>1</v>
      </c>
    </row>
    <row r="40">
      <c r="A40" s="1" t="s">
        <v>170</v>
      </c>
      <c r="B40" s="1" t="s">
        <v>170</v>
      </c>
      <c r="C40" s="1">
        <f>SUBTOTAL(103,Elements134141[Elemento])</f>
      </c>
      <c r="D40" s="1" t="s">
        <v>170</v>
      </c>
      <c r="E40" s="1">
        <f>SUBTOTAL(109,Elements134141[Totais:])</f>
      </c>
    </row>
    <row r="43">
      <c r="A43" s="9" t="s">
        <v>66</v>
      </c>
      <c r="B43" s="9" t="s">
        <v>66</v>
      </c>
      <c r="C43" s="9" t="s">
        <v>66</v>
      </c>
      <c r="D43" s="9" t="s">
        <v>66</v>
      </c>
      <c r="E43" s="9" t="s">
        <v>66</v>
      </c>
    </row>
    <row r="44">
      <c r="A44" s="9" t="s">
        <v>66</v>
      </c>
      <c r="B44" s="9" t="s">
        <v>66</v>
      </c>
      <c r="C44" s="9" t="s">
        <v>66</v>
      </c>
      <c r="D44" s="9" t="s">
        <v>66</v>
      </c>
      <c r="E44" s="9" t="s">
        <v>66</v>
      </c>
    </row>
    <row r="46">
      <c r="A46" s="20" t="s">
        <v>234</v>
      </c>
      <c r="B46" s="20" t="s">
        <v>234</v>
      </c>
      <c r="C46" s="20" t="s">
        <v>234</v>
      </c>
      <c r="D46" s="20" t="s">
        <v>234</v>
      </c>
      <c r="E46" s="20" t="s">
        <v>234</v>
      </c>
    </row>
    <row r="47">
      <c r="A47" s="25" t="s">
        <v>170</v>
      </c>
      <c r="B47" s="25" t="s">
        <v>170</v>
      </c>
      <c r="C47" s="25" t="s">
        <v>170</v>
      </c>
      <c r="D47" s="25" t="s">
        <v>170</v>
      </c>
      <c r="E47" s="25" t="s">
        <v>170</v>
      </c>
    </row>
    <row r="48">
      <c r="A48" s="18" t="s">
        <v>341</v>
      </c>
      <c r="B48" s="18" t="s">
        <v>342</v>
      </c>
      <c r="C48" s="18" t="s">
        <v>343</v>
      </c>
      <c r="D48" s="18" t="s">
        <v>344</v>
      </c>
      <c r="E48" s="18" t="s">
        <v>345</v>
      </c>
    </row>
    <row r="49">
      <c r="A49" s="19" t="s">
        <v>346</v>
      </c>
      <c r="B49" s="19" t="s">
        <v>177</v>
      </c>
      <c r="C49" s="19" t="s">
        <v>238</v>
      </c>
      <c r="D49" s="19" t="s">
        <v>485</v>
      </c>
      <c r="E49" s="19">
        <v>1</v>
      </c>
    </row>
    <row r="50">
      <c r="A50" s="19" t="s">
        <v>346</v>
      </c>
      <c r="B50" s="19" t="s">
        <v>177</v>
      </c>
      <c r="C50" s="19" t="s">
        <v>238</v>
      </c>
      <c r="D50" s="19" t="s">
        <v>486</v>
      </c>
      <c r="E50" s="19">
        <v>1</v>
      </c>
    </row>
    <row r="51">
      <c r="A51" s="19" t="s">
        <v>346</v>
      </c>
      <c r="B51" s="19" t="s">
        <v>177</v>
      </c>
      <c r="C51" s="19" t="s">
        <v>238</v>
      </c>
      <c r="D51" s="19" t="s">
        <v>487</v>
      </c>
      <c r="E51" s="19">
        <v>1</v>
      </c>
    </row>
    <row r="52">
      <c r="A52" s="19" t="s">
        <v>346</v>
      </c>
      <c r="B52" s="19" t="s">
        <v>177</v>
      </c>
      <c r="C52" s="19" t="s">
        <v>238</v>
      </c>
      <c r="D52" s="19" t="s">
        <v>488</v>
      </c>
      <c r="E52" s="19">
        <v>1</v>
      </c>
    </row>
    <row r="53">
      <c r="A53" s="19" t="s">
        <v>346</v>
      </c>
      <c r="B53" s="19" t="s">
        <v>177</v>
      </c>
      <c r="C53" s="19" t="s">
        <v>238</v>
      </c>
      <c r="D53" s="19" t="s">
        <v>489</v>
      </c>
      <c r="E53" s="19">
        <v>1</v>
      </c>
    </row>
    <row r="54">
      <c r="A54" s="19" t="s">
        <v>346</v>
      </c>
      <c r="B54" s="19" t="s">
        <v>177</v>
      </c>
      <c r="C54" s="19" t="s">
        <v>238</v>
      </c>
      <c r="D54" s="19" t="s">
        <v>490</v>
      </c>
      <c r="E54" s="19">
        <v>1</v>
      </c>
    </row>
    <row r="55">
      <c r="A55" s="19" t="s">
        <v>346</v>
      </c>
      <c r="B55" s="19" t="s">
        <v>177</v>
      </c>
      <c r="C55" s="19" t="s">
        <v>238</v>
      </c>
      <c r="D55" s="19" t="s">
        <v>491</v>
      </c>
      <c r="E55" s="19">
        <v>1</v>
      </c>
    </row>
    <row r="56">
      <c r="A56" s="19" t="s">
        <v>346</v>
      </c>
      <c r="B56" s="19" t="s">
        <v>177</v>
      </c>
      <c r="C56" s="19" t="s">
        <v>238</v>
      </c>
      <c r="D56" s="19" t="s">
        <v>492</v>
      </c>
      <c r="E56" s="19">
        <v>1</v>
      </c>
    </row>
    <row r="57">
      <c r="A57" s="19" t="s">
        <v>346</v>
      </c>
      <c r="B57" s="19" t="s">
        <v>177</v>
      </c>
      <c r="C57" s="19" t="s">
        <v>238</v>
      </c>
      <c r="D57" s="19" t="s">
        <v>493</v>
      </c>
      <c r="E57" s="19">
        <v>1</v>
      </c>
    </row>
    <row r="58">
      <c r="A58" s="19" t="s">
        <v>346</v>
      </c>
      <c r="B58" s="19" t="s">
        <v>177</v>
      </c>
      <c r="C58" s="19" t="s">
        <v>238</v>
      </c>
      <c r="D58" s="19" t="s">
        <v>494</v>
      </c>
      <c r="E58" s="19">
        <v>1</v>
      </c>
    </row>
    <row r="59">
      <c r="A59" s="19" t="s">
        <v>346</v>
      </c>
      <c r="B59" s="19" t="s">
        <v>177</v>
      </c>
      <c r="C59" s="19" t="s">
        <v>238</v>
      </c>
      <c r="D59" s="19" t="s">
        <v>495</v>
      </c>
      <c r="E59" s="19">
        <v>1</v>
      </c>
    </row>
    <row r="60">
      <c r="A60" s="19" t="s">
        <v>346</v>
      </c>
      <c r="B60" s="19" t="s">
        <v>177</v>
      </c>
      <c r="C60" s="19" t="s">
        <v>238</v>
      </c>
      <c r="D60" s="19" t="s">
        <v>496</v>
      </c>
      <c r="E60" s="19">
        <v>1</v>
      </c>
    </row>
    <row r="61">
      <c r="A61" s="1" t="s">
        <v>170</v>
      </c>
      <c r="B61" s="1" t="s">
        <v>170</v>
      </c>
      <c r="C61" s="1">
        <f>SUBTOTAL(103,Elements134142[Elemento])</f>
      </c>
      <c r="D61" s="1" t="s">
        <v>170</v>
      </c>
      <c r="E61" s="1">
        <f>SUBTOTAL(109,Elements134142[Totais:])</f>
      </c>
    </row>
    <row r="64">
      <c r="A64" s="9" t="s">
        <v>66</v>
      </c>
      <c r="B64" s="9" t="s">
        <v>66</v>
      </c>
      <c r="C64" s="9" t="s">
        <v>66</v>
      </c>
      <c r="D64" s="9" t="s">
        <v>66</v>
      </c>
      <c r="E64" s="9" t="s">
        <v>66</v>
      </c>
    </row>
    <row r="65">
      <c r="A65" s="9" t="s">
        <v>66</v>
      </c>
      <c r="B65" s="9" t="s">
        <v>66</v>
      </c>
      <c r="C65" s="9" t="s">
        <v>66</v>
      </c>
      <c r="D65" s="9" t="s">
        <v>66</v>
      </c>
      <c r="E65" s="9" t="s">
        <v>66</v>
      </c>
    </row>
    <row r="67">
      <c r="A67" s="20" t="s">
        <v>234</v>
      </c>
      <c r="B67" s="20" t="s">
        <v>234</v>
      </c>
      <c r="C67" s="20" t="s">
        <v>234</v>
      </c>
      <c r="D67" s="20" t="s">
        <v>234</v>
      </c>
      <c r="E67" s="20" t="s">
        <v>234</v>
      </c>
    </row>
    <row r="68">
      <c r="A68" s="25" t="s">
        <v>170</v>
      </c>
      <c r="B68" s="25" t="s">
        <v>170</v>
      </c>
      <c r="C68" s="25" t="s">
        <v>170</v>
      </c>
      <c r="D68" s="25" t="s">
        <v>170</v>
      </c>
      <c r="E68" s="25" t="s">
        <v>170</v>
      </c>
    </row>
    <row r="69">
      <c r="A69" s="18" t="s">
        <v>341</v>
      </c>
      <c r="B69" s="18" t="s">
        <v>342</v>
      </c>
      <c r="C69" s="18" t="s">
        <v>343</v>
      </c>
      <c r="D69" s="18" t="s">
        <v>344</v>
      </c>
      <c r="E69" s="18" t="s">
        <v>345</v>
      </c>
    </row>
    <row r="70">
      <c r="A70" s="19" t="s">
        <v>346</v>
      </c>
      <c r="B70" s="19" t="s">
        <v>177</v>
      </c>
      <c r="C70" s="19" t="s">
        <v>240</v>
      </c>
      <c r="D70" s="19" t="s">
        <v>497</v>
      </c>
      <c r="E70" s="19">
        <v>1</v>
      </c>
    </row>
    <row r="71">
      <c r="A71" s="19" t="s">
        <v>346</v>
      </c>
      <c r="B71" s="19" t="s">
        <v>177</v>
      </c>
      <c r="C71" s="19" t="s">
        <v>240</v>
      </c>
      <c r="D71" s="19" t="s">
        <v>498</v>
      </c>
      <c r="E71" s="19">
        <v>1</v>
      </c>
    </row>
    <row r="72">
      <c r="A72" s="19" t="s">
        <v>346</v>
      </c>
      <c r="B72" s="19" t="s">
        <v>177</v>
      </c>
      <c r="C72" s="19" t="s">
        <v>240</v>
      </c>
      <c r="D72" s="19" t="s">
        <v>499</v>
      </c>
      <c r="E72" s="19">
        <v>1</v>
      </c>
    </row>
    <row r="73">
      <c r="A73" s="19" t="s">
        <v>346</v>
      </c>
      <c r="B73" s="19" t="s">
        <v>177</v>
      </c>
      <c r="C73" s="19" t="s">
        <v>240</v>
      </c>
      <c r="D73" s="19" t="s">
        <v>500</v>
      </c>
      <c r="E73" s="19">
        <v>1</v>
      </c>
    </row>
    <row r="74">
      <c r="A74" s="19" t="s">
        <v>346</v>
      </c>
      <c r="B74" s="19" t="s">
        <v>177</v>
      </c>
      <c r="C74" s="19" t="s">
        <v>240</v>
      </c>
      <c r="D74" s="19" t="s">
        <v>501</v>
      </c>
      <c r="E74" s="19">
        <v>1</v>
      </c>
    </row>
    <row r="75">
      <c r="A75" s="19" t="s">
        <v>346</v>
      </c>
      <c r="B75" s="19" t="s">
        <v>177</v>
      </c>
      <c r="C75" s="19" t="s">
        <v>240</v>
      </c>
      <c r="D75" s="19" t="s">
        <v>502</v>
      </c>
      <c r="E75" s="19">
        <v>1</v>
      </c>
    </row>
    <row r="76">
      <c r="A76" s="1" t="s">
        <v>170</v>
      </c>
      <c r="B76" s="1" t="s">
        <v>170</v>
      </c>
      <c r="C76" s="1">
        <f>SUBTOTAL(103,Elements134143[Elemento])</f>
      </c>
      <c r="D76" s="1" t="s">
        <v>170</v>
      </c>
      <c r="E76" s="1">
        <f>SUBTOTAL(109,Elements134143[Totais:])</f>
      </c>
    </row>
  </sheetData>
  <mergeCells>
    <mergeCell ref="A1:E2"/>
    <mergeCell ref="A4:E4"/>
    <mergeCell ref="A5:E5"/>
    <mergeCell ref="A43:E44"/>
    <mergeCell ref="A46:E46"/>
    <mergeCell ref="A47:E47"/>
    <mergeCell ref="A64:E65"/>
    <mergeCell ref="A67:E67"/>
    <mergeCell ref="A68:E68"/>
  </mergeCells>
  <hyperlinks>
    <hyperlink ref="A1" r:id="rId4"/>
    <hyperlink ref="B1" r:id="rId5"/>
    <hyperlink ref="C1" r:id="rId6"/>
    <hyperlink ref="D1" r:id="rId7"/>
    <hyperlink ref="E1" r:id="rId8"/>
    <hyperlink ref="A2" r:id="rId9"/>
    <hyperlink ref="B2" r:id="rId10"/>
    <hyperlink ref="C2" r:id="rId11"/>
    <hyperlink ref="D2" r:id="rId12"/>
    <hyperlink ref="E2" r:id="rId13"/>
    <hyperlink ref="A4" r:id="rId14"/>
    <hyperlink ref="B4" r:id="rId15"/>
    <hyperlink ref="C4" r:id="rId16"/>
    <hyperlink ref="D4" r:id="rId17"/>
    <hyperlink ref="E4" r:id="rId18"/>
    <hyperlink ref="A43" r:id="rId19"/>
    <hyperlink ref="B43" r:id="rId20"/>
    <hyperlink ref="C43" r:id="rId21"/>
    <hyperlink ref="D43" r:id="rId22"/>
    <hyperlink ref="E43" r:id="rId23"/>
    <hyperlink ref="A44" r:id="rId24"/>
    <hyperlink ref="B44" r:id="rId25"/>
    <hyperlink ref="C44" r:id="rId26"/>
    <hyperlink ref="D44" r:id="rId27"/>
    <hyperlink ref="E44" r:id="rId28"/>
    <hyperlink ref="A46" r:id="rId29"/>
    <hyperlink ref="B46" r:id="rId30"/>
    <hyperlink ref="C46" r:id="rId31"/>
    <hyperlink ref="D46" r:id="rId32"/>
    <hyperlink ref="E46" r:id="rId33"/>
    <hyperlink ref="A64" r:id="rId34"/>
    <hyperlink ref="B64" r:id="rId35"/>
    <hyperlink ref="C64" r:id="rId36"/>
    <hyperlink ref="D64" r:id="rId37"/>
    <hyperlink ref="E64" r:id="rId38"/>
    <hyperlink ref="A65" r:id="rId39"/>
    <hyperlink ref="B65" r:id="rId40"/>
    <hyperlink ref="C65" r:id="rId41"/>
    <hyperlink ref="D65" r:id="rId42"/>
    <hyperlink ref="E65" r:id="rId43"/>
    <hyperlink ref="A67" r:id="rId44"/>
    <hyperlink ref="B67" r:id="rId45"/>
    <hyperlink ref="C67" r:id="rId46"/>
    <hyperlink ref="D67" r:id="rId47"/>
    <hyperlink ref="E67" r:id="rId48"/>
  </hyperlinks>
  <headerFooter/>
  <tableParts>
    <tablePart r:id="rId1"/>
    <tablePart r:id="rId2"/>
    <tablePart r:id="rId3"/>
  </tableParts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27</v>
      </c>
      <c r="B2" s="14" t="s">
        <v>28</v>
      </c>
      <c r="C2" s="14" t="s">
        <v>24</v>
      </c>
      <c r="D2" s="14" t="s">
        <v>29</v>
      </c>
      <c r="E2" s="14" t="s">
        <v>16</v>
      </c>
      <c r="F2" s="14" t="s">
        <v>202</v>
      </c>
      <c r="G2" s="14">
        <v>4.5</v>
      </c>
      <c r="H2" s="14">
        <v>5.39325</v>
      </c>
      <c r="I2" s="14">
        <v>86.292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16</v>
      </c>
      <c r="D8" s="19" t="s">
        <v>169</v>
      </c>
      <c r="E8" s="19">
        <v>16</v>
      </c>
    </row>
    <row r="9">
      <c r="A9" s="19" t="s">
        <v>170</v>
      </c>
      <c r="B9" s="19" t="s">
        <v>170</v>
      </c>
      <c r="C9" s="19">
        <f>SUBTOTAL(109,Criteria_Summary13.4.4[Elementos])</f>
      </c>
      <c r="D9" s="19" t="s">
        <v>170</v>
      </c>
      <c r="E9" s="19">
        <f>SUBTOTAL(109,Criteria_Summary13.4.4[Total])</f>
      </c>
    </row>
    <row r="10">
      <c r="A10" s="20" t="s">
        <v>171</v>
      </c>
      <c r="B10" s="20">
        <v>0</v>
      </c>
      <c r="C10" s="21"/>
      <c r="D10" s="21"/>
      <c r="E10" s="20">
        <v>16</v>
      </c>
    </row>
    <row r="13">
      <c r="A13" s="20" t="s">
        <v>169</v>
      </c>
      <c r="B13" s="20" t="s">
        <v>169</v>
      </c>
      <c r="C13" s="20" t="s">
        <v>169</v>
      </c>
      <c r="D13" s="20" t="s">
        <v>169</v>
      </c>
      <c r="E13" s="20" t="s">
        <v>169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16</v>
      </c>
      <c r="C16" s="19" t="s">
        <v>173</v>
      </c>
      <c r="D16" s="19" t="s">
        <v>173</v>
      </c>
      <c r="E16" s="19">
        <v>16</v>
      </c>
    </row>
    <row r="18">
      <c r="A18" s="24" t="s">
        <v>179</v>
      </c>
      <c r="B18" s="24" t="s">
        <v>179</v>
      </c>
      <c r="C18" s="24" t="s">
        <v>179</v>
      </c>
      <c r="D18" s="24" t="s">
        <v>179</v>
      </c>
      <c r="E18" s="24" t="s">
        <v>179</v>
      </c>
    </row>
    <row r="19">
      <c r="A19" s="23" t="s">
        <v>180</v>
      </c>
      <c r="B19" s="23"/>
      <c r="C19" s="23"/>
      <c r="D19" s="23" t="s">
        <v>165</v>
      </c>
      <c r="E19" s="23"/>
    </row>
    <row r="20">
      <c r="A20" s="19" t="s">
        <v>183</v>
      </c>
      <c r="B20" s="19" t="s">
        <v>183</v>
      </c>
      <c r="C20" s="19" t="s">
        <v>183</v>
      </c>
      <c r="D20" s="19" t="s">
        <v>182</v>
      </c>
      <c r="E20" s="19" t="s">
        <v>178</v>
      </c>
    </row>
    <row r="22">
      <c r="A22" s="24" t="s">
        <v>184</v>
      </c>
      <c r="B22" s="24" t="s">
        <v>184</v>
      </c>
      <c r="C22" s="24" t="s">
        <v>184</v>
      </c>
      <c r="D22" s="24" t="s">
        <v>184</v>
      </c>
      <c r="E22" s="24" t="s">
        <v>184</v>
      </c>
    </row>
    <row r="23">
      <c r="A23" s="23" t="s">
        <v>165</v>
      </c>
      <c r="B23" s="23" t="s">
        <v>185</v>
      </c>
      <c r="C23" s="23" t="s">
        <v>186</v>
      </c>
      <c r="D23" s="23" t="s">
        <v>187</v>
      </c>
      <c r="E23" s="23"/>
    </row>
    <row r="24">
      <c r="A24" s="19" t="s">
        <v>165</v>
      </c>
      <c r="B24" s="19" t="s">
        <v>188</v>
      </c>
      <c r="C24" s="19" t="s">
        <v>189</v>
      </c>
      <c r="D24" s="19" t="s">
        <v>4</v>
      </c>
      <c r="E24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60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70</v>
      </c>
      <c r="B1" s="9" t="s">
        <v>70</v>
      </c>
      <c r="C1" s="9" t="s">
        <v>70</v>
      </c>
      <c r="D1" s="9" t="s">
        <v>70</v>
      </c>
      <c r="E1" s="9" t="s">
        <v>70</v>
      </c>
    </row>
    <row r="2">
      <c r="A2" s="9" t="s">
        <v>70</v>
      </c>
      <c r="B2" s="9" t="s">
        <v>70</v>
      </c>
      <c r="C2" s="9" t="s">
        <v>70</v>
      </c>
      <c r="D2" s="9" t="s">
        <v>70</v>
      </c>
      <c r="E2" s="9" t="s">
        <v>70</v>
      </c>
    </row>
    <row r="4">
      <c r="A4" s="20" t="s">
        <v>228</v>
      </c>
      <c r="B4" s="20" t="s">
        <v>228</v>
      </c>
      <c r="C4" s="20" t="s">
        <v>228</v>
      </c>
      <c r="D4" s="20" t="s">
        <v>228</v>
      </c>
      <c r="E4" s="20" t="s">
        <v>228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243</v>
      </c>
      <c r="D7" s="19" t="s">
        <v>503</v>
      </c>
      <c r="E7" s="19">
        <v>1</v>
      </c>
    </row>
    <row r="8">
      <c r="A8" s="1" t="s">
        <v>170</v>
      </c>
      <c r="B8" s="1" t="s">
        <v>170</v>
      </c>
      <c r="C8" s="1">
        <f>SUBTOTAL(103,Elements134151[Elemento])</f>
      </c>
      <c r="D8" s="1" t="s">
        <v>170</v>
      </c>
      <c r="E8" s="1">
        <f>SUBTOTAL(109,Elements134151[Totais:])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61.xml><?xml version="1.0" encoding="utf-8"?>
<worksheet xmlns:r="http://schemas.openxmlformats.org/officeDocument/2006/relationships" xmlns="http://schemas.openxmlformats.org/spreadsheetml/2006/main">
  <dimension ref="A1:E13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73</v>
      </c>
      <c r="B1" s="9" t="s">
        <v>73</v>
      </c>
      <c r="C1" s="9" t="s">
        <v>73</v>
      </c>
      <c r="D1" s="9" t="s">
        <v>73</v>
      </c>
      <c r="E1" s="9" t="s">
        <v>73</v>
      </c>
    </row>
    <row r="2">
      <c r="A2" s="9" t="s">
        <v>73</v>
      </c>
      <c r="B2" s="9" t="s">
        <v>73</v>
      </c>
      <c r="C2" s="9" t="s">
        <v>73</v>
      </c>
      <c r="D2" s="9" t="s">
        <v>73</v>
      </c>
      <c r="E2" s="9" t="s">
        <v>73</v>
      </c>
    </row>
    <row r="4">
      <c r="A4" s="20" t="s">
        <v>228</v>
      </c>
      <c r="B4" s="20" t="s">
        <v>228</v>
      </c>
      <c r="C4" s="20" t="s">
        <v>228</v>
      </c>
      <c r="D4" s="20" t="s">
        <v>228</v>
      </c>
      <c r="E4" s="20" t="s">
        <v>228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231</v>
      </c>
      <c r="D7" s="19" t="s">
        <v>446</v>
      </c>
      <c r="E7" s="19">
        <v>1</v>
      </c>
    </row>
    <row r="8">
      <c r="A8" s="19" t="s">
        <v>346</v>
      </c>
      <c r="B8" s="19" t="s">
        <v>177</v>
      </c>
      <c r="C8" s="19" t="s">
        <v>231</v>
      </c>
      <c r="D8" s="19" t="s">
        <v>447</v>
      </c>
      <c r="E8" s="19">
        <v>1</v>
      </c>
    </row>
    <row r="9">
      <c r="A9" s="19" t="s">
        <v>346</v>
      </c>
      <c r="B9" s="19" t="s">
        <v>177</v>
      </c>
      <c r="C9" s="19" t="s">
        <v>231</v>
      </c>
      <c r="D9" s="19" t="s">
        <v>448</v>
      </c>
      <c r="E9" s="19">
        <v>1</v>
      </c>
    </row>
    <row r="10">
      <c r="A10" s="19" t="s">
        <v>346</v>
      </c>
      <c r="B10" s="19" t="s">
        <v>177</v>
      </c>
      <c r="C10" s="19" t="s">
        <v>231</v>
      </c>
      <c r="D10" s="19" t="s">
        <v>449</v>
      </c>
      <c r="E10" s="19">
        <v>1</v>
      </c>
    </row>
    <row r="11">
      <c r="A11" s="19" t="s">
        <v>346</v>
      </c>
      <c r="B11" s="19" t="s">
        <v>177</v>
      </c>
      <c r="C11" s="19" t="s">
        <v>231</v>
      </c>
      <c r="D11" s="19" t="s">
        <v>450</v>
      </c>
      <c r="E11" s="19">
        <v>1</v>
      </c>
    </row>
    <row r="12">
      <c r="A12" s="19" t="s">
        <v>346</v>
      </c>
      <c r="B12" s="19" t="s">
        <v>177</v>
      </c>
      <c r="C12" s="19" t="s">
        <v>231</v>
      </c>
      <c r="D12" s="19" t="s">
        <v>451</v>
      </c>
      <c r="E12" s="19">
        <v>1</v>
      </c>
    </row>
    <row r="13">
      <c r="A13" s="1" t="s">
        <v>170</v>
      </c>
      <c r="B13" s="1" t="s">
        <v>170</v>
      </c>
      <c r="C13" s="1">
        <f>SUBTOTAL(103,Elements134161[Elemento])</f>
      </c>
      <c r="D13" s="1" t="s">
        <v>170</v>
      </c>
      <c r="E13" s="1">
        <f>SUBTOTAL(109,Elements134161[Totais:])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62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76</v>
      </c>
      <c r="B1" s="9" t="s">
        <v>76</v>
      </c>
      <c r="C1" s="9" t="s">
        <v>76</v>
      </c>
      <c r="D1" s="9" t="s">
        <v>76</v>
      </c>
      <c r="E1" s="9" t="s">
        <v>76</v>
      </c>
    </row>
    <row r="2">
      <c r="A2" s="9" t="s">
        <v>76</v>
      </c>
      <c r="B2" s="9" t="s">
        <v>76</v>
      </c>
      <c r="C2" s="9" t="s">
        <v>76</v>
      </c>
      <c r="D2" s="9" t="s">
        <v>76</v>
      </c>
      <c r="E2" s="9" t="s">
        <v>76</v>
      </c>
    </row>
    <row r="4">
      <c r="A4" s="20" t="s">
        <v>203</v>
      </c>
      <c r="B4" s="20" t="s">
        <v>203</v>
      </c>
      <c r="C4" s="20" t="s">
        <v>203</v>
      </c>
      <c r="D4" s="20" t="s">
        <v>203</v>
      </c>
      <c r="E4" s="20" t="s">
        <v>203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207</v>
      </c>
      <c r="D7" s="19" t="s">
        <v>381</v>
      </c>
      <c r="E7" s="19">
        <v>1</v>
      </c>
    </row>
    <row r="8">
      <c r="A8" s="1" t="s">
        <v>170</v>
      </c>
      <c r="B8" s="1" t="s">
        <v>170</v>
      </c>
      <c r="C8" s="1">
        <f>SUBTOTAL(103,Elements134171[Elemento])</f>
      </c>
      <c r="D8" s="1" t="s">
        <v>170</v>
      </c>
      <c r="E8" s="1">
        <f>SUBTOTAL(109,Elements134171[Totais:])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63.xml><?xml version="1.0" encoding="utf-8"?>
<worksheet xmlns:r="http://schemas.openxmlformats.org/officeDocument/2006/relationships" xmlns="http://schemas.openxmlformats.org/spreadsheetml/2006/main">
  <dimension ref="A1:E1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79</v>
      </c>
      <c r="B1" s="9" t="s">
        <v>79</v>
      </c>
      <c r="C1" s="9" t="s">
        <v>79</v>
      </c>
      <c r="D1" s="9" t="s">
        <v>79</v>
      </c>
      <c r="E1" s="9" t="s">
        <v>79</v>
      </c>
    </row>
    <row r="2">
      <c r="A2" s="9" t="s">
        <v>79</v>
      </c>
      <c r="B2" s="9" t="s">
        <v>79</v>
      </c>
      <c r="C2" s="9" t="s">
        <v>79</v>
      </c>
      <c r="D2" s="9" t="s">
        <v>79</v>
      </c>
      <c r="E2" s="9" t="s">
        <v>79</v>
      </c>
    </row>
    <row r="4">
      <c r="A4" s="20" t="s">
        <v>247</v>
      </c>
      <c r="B4" s="20" t="s">
        <v>247</v>
      </c>
      <c r="C4" s="20" t="s">
        <v>247</v>
      </c>
      <c r="D4" s="20" t="s">
        <v>247</v>
      </c>
      <c r="E4" s="20" t="s">
        <v>247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250</v>
      </c>
      <c r="D7" s="19" t="s">
        <v>504</v>
      </c>
      <c r="E7" s="19">
        <v>1</v>
      </c>
    </row>
    <row r="8">
      <c r="A8" s="19" t="s">
        <v>346</v>
      </c>
      <c r="B8" s="19" t="s">
        <v>177</v>
      </c>
      <c r="C8" s="19" t="s">
        <v>250</v>
      </c>
      <c r="D8" s="19" t="s">
        <v>505</v>
      </c>
      <c r="E8" s="19">
        <v>1</v>
      </c>
    </row>
    <row r="9">
      <c r="A9" s="19" t="s">
        <v>346</v>
      </c>
      <c r="B9" s="19" t="s">
        <v>177</v>
      </c>
      <c r="C9" s="19" t="s">
        <v>250</v>
      </c>
      <c r="D9" s="19" t="s">
        <v>506</v>
      </c>
      <c r="E9" s="19">
        <v>1</v>
      </c>
    </row>
    <row r="10">
      <c r="A10" s="19" t="s">
        <v>346</v>
      </c>
      <c r="B10" s="19" t="s">
        <v>177</v>
      </c>
      <c r="C10" s="19" t="s">
        <v>250</v>
      </c>
      <c r="D10" s="19" t="s">
        <v>507</v>
      </c>
      <c r="E10" s="19">
        <v>1</v>
      </c>
    </row>
    <row r="11">
      <c r="A11" s="19" t="s">
        <v>346</v>
      </c>
      <c r="B11" s="19" t="s">
        <v>177</v>
      </c>
      <c r="C11" s="19" t="s">
        <v>250</v>
      </c>
      <c r="D11" s="19" t="s">
        <v>508</v>
      </c>
      <c r="E11" s="19">
        <v>1</v>
      </c>
    </row>
    <row r="12">
      <c r="A12" s="19" t="s">
        <v>346</v>
      </c>
      <c r="B12" s="19" t="s">
        <v>177</v>
      </c>
      <c r="C12" s="19" t="s">
        <v>250</v>
      </c>
      <c r="D12" s="19" t="s">
        <v>509</v>
      </c>
      <c r="E12" s="19">
        <v>1</v>
      </c>
    </row>
    <row r="13">
      <c r="A13" s="19" t="s">
        <v>346</v>
      </c>
      <c r="B13" s="19" t="s">
        <v>177</v>
      </c>
      <c r="C13" s="19" t="s">
        <v>250</v>
      </c>
      <c r="D13" s="19" t="s">
        <v>510</v>
      </c>
      <c r="E13" s="19">
        <v>1</v>
      </c>
    </row>
    <row r="14">
      <c r="A14" s="19" t="s">
        <v>346</v>
      </c>
      <c r="B14" s="19" t="s">
        <v>177</v>
      </c>
      <c r="C14" s="19" t="s">
        <v>250</v>
      </c>
      <c r="D14" s="19" t="s">
        <v>511</v>
      </c>
      <c r="E14" s="19">
        <v>1</v>
      </c>
    </row>
    <row r="15">
      <c r="A15" s="19" t="s">
        <v>346</v>
      </c>
      <c r="B15" s="19" t="s">
        <v>177</v>
      </c>
      <c r="C15" s="19" t="s">
        <v>250</v>
      </c>
      <c r="D15" s="19" t="s">
        <v>512</v>
      </c>
      <c r="E15" s="19">
        <v>1</v>
      </c>
    </row>
    <row r="16">
      <c r="A16" s="19" t="s">
        <v>346</v>
      </c>
      <c r="B16" s="19" t="s">
        <v>177</v>
      </c>
      <c r="C16" s="19" t="s">
        <v>250</v>
      </c>
      <c r="D16" s="19" t="s">
        <v>513</v>
      </c>
      <c r="E16" s="19">
        <v>1</v>
      </c>
    </row>
    <row r="17">
      <c r="A17" s="19" t="s">
        <v>346</v>
      </c>
      <c r="B17" s="19" t="s">
        <v>177</v>
      </c>
      <c r="C17" s="19" t="s">
        <v>250</v>
      </c>
      <c r="D17" s="19" t="s">
        <v>514</v>
      </c>
      <c r="E17" s="19">
        <v>1</v>
      </c>
    </row>
    <row r="18">
      <c r="A18" s="19" t="s">
        <v>346</v>
      </c>
      <c r="B18" s="19" t="s">
        <v>177</v>
      </c>
      <c r="C18" s="19" t="s">
        <v>250</v>
      </c>
      <c r="D18" s="19" t="s">
        <v>515</v>
      </c>
      <c r="E18" s="19">
        <v>1</v>
      </c>
    </row>
    <row r="19">
      <c r="A19" s="1" t="s">
        <v>170</v>
      </c>
      <c r="B19" s="1" t="s">
        <v>170</v>
      </c>
      <c r="C19" s="1">
        <f>SUBTOTAL(103,Elements134181[Elemento])</f>
      </c>
      <c r="D19" s="1" t="s">
        <v>170</v>
      </c>
      <c r="E19" s="1">
        <f>SUBTOTAL(109,Elements134181[Totais:])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64.xml><?xml version="1.0" encoding="utf-8"?>
<worksheet xmlns:r="http://schemas.openxmlformats.org/officeDocument/2006/relationships" xmlns="http://schemas.openxmlformats.org/spreadsheetml/2006/main">
  <dimension ref="A1:E1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83</v>
      </c>
      <c r="B1" s="9" t="s">
        <v>83</v>
      </c>
      <c r="C1" s="9" t="s">
        <v>83</v>
      </c>
      <c r="D1" s="9" t="s">
        <v>83</v>
      </c>
      <c r="E1" s="9" t="s">
        <v>83</v>
      </c>
    </row>
    <row r="2">
      <c r="A2" s="9" t="s">
        <v>83</v>
      </c>
      <c r="B2" s="9" t="s">
        <v>83</v>
      </c>
      <c r="C2" s="9" t="s">
        <v>83</v>
      </c>
      <c r="D2" s="9" t="s">
        <v>83</v>
      </c>
      <c r="E2" s="9" t="s">
        <v>83</v>
      </c>
    </row>
    <row r="4">
      <c r="A4" s="20" t="s">
        <v>251</v>
      </c>
      <c r="B4" s="20" t="s">
        <v>251</v>
      </c>
      <c r="C4" s="20" t="s">
        <v>251</v>
      </c>
      <c r="D4" s="20" t="s">
        <v>251</v>
      </c>
      <c r="E4" s="20" t="s">
        <v>251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211</v>
      </c>
      <c r="D7" s="19" t="s">
        <v>516</v>
      </c>
      <c r="E7" s="19">
        <v>0.021777723957986626</v>
      </c>
    </row>
    <row r="8">
      <c r="A8" s="19" t="s">
        <v>346</v>
      </c>
      <c r="B8" s="19" t="s">
        <v>177</v>
      </c>
      <c r="C8" s="19" t="s">
        <v>211</v>
      </c>
      <c r="D8" s="19" t="s">
        <v>517</v>
      </c>
      <c r="E8" s="19">
        <v>0.080047440509584039</v>
      </c>
    </row>
    <row r="9">
      <c r="A9" s="19" t="s">
        <v>346</v>
      </c>
      <c r="B9" s="19" t="s">
        <v>177</v>
      </c>
      <c r="C9" s="19" t="s">
        <v>211</v>
      </c>
      <c r="D9" s="19" t="s">
        <v>518</v>
      </c>
      <c r="E9" s="19">
        <v>0.024926485247173634</v>
      </c>
    </row>
    <row r="10">
      <c r="A10" s="19" t="s">
        <v>346</v>
      </c>
      <c r="B10" s="19" t="s">
        <v>177</v>
      </c>
      <c r="C10" s="19" t="s">
        <v>211</v>
      </c>
      <c r="D10" s="19" t="s">
        <v>519</v>
      </c>
      <c r="E10" s="19">
        <v>0.043099999999991555</v>
      </c>
    </row>
    <row r="11">
      <c r="A11" s="19" t="s">
        <v>346</v>
      </c>
      <c r="B11" s="19" t="s">
        <v>177</v>
      </c>
      <c r="C11" s="19" t="s">
        <v>211</v>
      </c>
      <c r="D11" s="19" t="s">
        <v>520</v>
      </c>
      <c r="E11" s="19">
        <v>0.0032885536431823755</v>
      </c>
    </row>
    <row r="12">
      <c r="A12" s="19" t="s">
        <v>346</v>
      </c>
      <c r="B12" s="19" t="s">
        <v>177</v>
      </c>
      <c r="C12" s="19" t="s">
        <v>211</v>
      </c>
      <c r="D12" s="19" t="s">
        <v>521</v>
      </c>
      <c r="E12" s="19">
        <v>0.071308672625172639</v>
      </c>
    </row>
    <row r="13">
      <c r="A13" s="19" t="s">
        <v>346</v>
      </c>
      <c r="B13" s="19" t="s">
        <v>177</v>
      </c>
      <c r="C13" s="19" t="s">
        <v>211</v>
      </c>
      <c r="D13" s="19" t="s">
        <v>522</v>
      </c>
      <c r="E13" s="19">
        <v>0.79800000000001836</v>
      </c>
    </row>
    <row r="14">
      <c r="A14" s="19" t="s">
        <v>346</v>
      </c>
      <c r="B14" s="19" t="s">
        <v>177</v>
      </c>
      <c r="C14" s="19" t="s">
        <v>211</v>
      </c>
      <c r="D14" s="19" t="s">
        <v>523</v>
      </c>
      <c r="E14" s="19">
        <v>0.058152975399126575</v>
      </c>
    </row>
    <row r="15">
      <c r="A15" s="19" t="s">
        <v>346</v>
      </c>
      <c r="B15" s="19" t="s">
        <v>177</v>
      </c>
      <c r="C15" s="19" t="s">
        <v>211</v>
      </c>
      <c r="D15" s="19" t="s">
        <v>524</v>
      </c>
      <c r="E15" s="19">
        <v>0.040000000000014795</v>
      </c>
    </row>
    <row r="16">
      <c r="A16" s="19" t="s">
        <v>346</v>
      </c>
      <c r="B16" s="19" t="s">
        <v>177</v>
      </c>
      <c r="C16" s="19" t="s">
        <v>211</v>
      </c>
      <c r="D16" s="19" t="s">
        <v>525</v>
      </c>
      <c r="E16" s="19">
        <v>0.28946292019803116</v>
      </c>
    </row>
    <row r="17">
      <c r="A17" s="19" t="s">
        <v>346</v>
      </c>
      <c r="B17" s="19" t="s">
        <v>177</v>
      </c>
      <c r="C17" s="19" t="s">
        <v>211</v>
      </c>
      <c r="D17" s="19" t="s">
        <v>526</v>
      </c>
      <c r="E17" s="19">
        <v>0.023000000000016192</v>
      </c>
    </row>
    <row r="18">
      <c r="A18" s="19" t="s">
        <v>346</v>
      </c>
      <c r="B18" s="19" t="s">
        <v>177</v>
      </c>
      <c r="C18" s="19" t="s">
        <v>211</v>
      </c>
      <c r="D18" s="19" t="s">
        <v>527</v>
      </c>
      <c r="E18" s="19">
        <v>0.013029628360201821</v>
      </c>
    </row>
    <row r="19">
      <c r="A19" s="1" t="s">
        <v>170</v>
      </c>
      <c r="B19" s="1" t="s">
        <v>170</v>
      </c>
      <c r="C19" s="1">
        <f>SUBTOTAL(103,Elements134191[Elemento])</f>
      </c>
      <c r="D19" s="1" t="s">
        <v>170</v>
      </c>
      <c r="E19" s="1">
        <f>SUBTOTAL(109,Elements134191[Totais:])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65.xml><?xml version="1.0" encoding="utf-8"?>
<worksheet xmlns:r="http://schemas.openxmlformats.org/officeDocument/2006/relationships" xmlns="http://schemas.openxmlformats.org/spreadsheetml/2006/main">
  <dimension ref="A1:E31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87</v>
      </c>
      <c r="B1" s="9" t="s">
        <v>87</v>
      </c>
      <c r="C1" s="9" t="s">
        <v>87</v>
      </c>
      <c r="D1" s="9" t="s">
        <v>87</v>
      </c>
      <c r="E1" s="9" t="s">
        <v>87</v>
      </c>
    </row>
    <row r="2">
      <c r="A2" s="9" t="s">
        <v>87</v>
      </c>
      <c r="B2" s="9" t="s">
        <v>87</v>
      </c>
      <c r="C2" s="9" t="s">
        <v>87</v>
      </c>
      <c r="D2" s="9" t="s">
        <v>87</v>
      </c>
      <c r="E2" s="9" t="s">
        <v>87</v>
      </c>
    </row>
    <row r="4">
      <c r="A4" s="20" t="s">
        <v>254</v>
      </c>
      <c r="B4" s="20" t="s">
        <v>254</v>
      </c>
      <c r="C4" s="20" t="s">
        <v>254</v>
      </c>
      <c r="D4" s="20" t="s">
        <v>254</v>
      </c>
      <c r="E4" s="20" t="s">
        <v>254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256</v>
      </c>
      <c r="D7" s="19" t="s">
        <v>528</v>
      </c>
      <c r="E7" s="19">
        <v>1</v>
      </c>
    </row>
    <row r="8">
      <c r="A8" s="1" t="s">
        <v>170</v>
      </c>
      <c r="B8" s="1" t="s">
        <v>170</v>
      </c>
      <c r="C8" s="1">
        <f>SUBTOTAL(103,Elements134201[Elemento])</f>
      </c>
      <c r="D8" s="1" t="s">
        <v>170</v>
      </c>
      <c r="E8" s="1">
        <f>SUBTOTAL(109,Elements134201[Totais:])</f>
      </c>
    </row>
    <row r="11">
      <c r="A11" s="9" t="s">
        <v>87</v>
      </c>
      <c r="B11" s="9" t="s">
        <v>87</v>
      </c>
      <c r="C11" s="9" t="s">
        <v>87</v>
      </c>
      <c r="D11" s="9" t="s">
        <v>87</v>
      </c>
      <c r="E11" s="9" t="s">
        <v>87</v>
      </c>
    </row>
    <row r="12">
      <c r="A12" s="9" t="s">
        <v>87</v>
      </c>
      <c r="B12" s="9" t="s">
        <v>87</v>
      </c>
      <c r="C12" s="9" t="s">
        <v>87</v>
      </c>
      <c r="D12" s="9" t="s">
        <v>87</v>
      </c>
      <c r="E12" s="9" t="s">
        <v>87</v>
      </c>
    </row>
    <row r="14">
      <c r="A14" s="20" t="s">
        <v>254</v>
      </c>
      <c r="B14" s="20" t="s">
        <v>254</v>
      </c>
      <c r="C14" s="20" t="s">
        <v>254</v>
      </c>
      <c r="D14" s="20" t="s">
        <v>254</v>
      </c>
      <c r="E14" s="20" t="s">
        <v>254</v>
      </c>
    </row>
    <row r="15">
      <c r="A15" s="25" t="s">
        <v>170</v>
      </c>
      <c r="B15" s="25" t="s">
        <v>170</v>
      </c>
      <c r="C15" s="25" t="s">
        <v>170</v>
      </c>
      <c r="D15" s="25" t="s">
        <v>170</v>
      </c>
      <c r="E15" s="25" t="s">
        <v>170</v>
      </c>
    </row>
    <row r="16">
      <c r="A16" s="18" t="s">
        <v>341</v>
      </c>
      <c r="B16" s="18" t="s">
        <v>342</v>
      </c>
      <c r="C16" s="18" t="s">
        <v>343</v>
      </c>
      <c r="D16" s="18" t="s">
        <v>344</v>
      </c>
      <c r="E16" s="18" t="s">
        <v>345</v>
      </c>
    </row>
    <row r="17">
      <c r="A17" s="19" t="s">
        <v>346</v>
      </c>
      <c r="B17" s="19" t="s">
        <v>177</v>
      </c>
      <c r="C17" s="19" t="s">
        <v>259</v>
      </c>
      <c r="D17" s="19" t="s">
        <v>529</v>
      </c>
      <c r="E17" s="19">
        <v>1</v>
      </c>
    </row>
    <row r="18">
      <c r="A18" s="1" t="s">
        <v>170</v>
      </c>
      <c r="B18" s="1" t="s">
        <v>170</v>
      </c>
      <c r="C18" s="1">
        <f>SUBTOTAL(103,Elements134202[Elemento])</f>
      </c>
      <c r="D18" s="1" t="s">
        <v>170</v>
      </c>
      <c r="E18" s="1">
        <f>SUBTOTAL(109,Elements134202[Totais:])</f>
      </c>
    </row>
    <row r="21">
      <c r="A21" s="9" t="s">
        <v>87</v>
      </c>
      <c r="B21" s="9" t="s">
        <v>87</v>
      </c>
      <c r="C21" s="9" t="s">
        <v>87</v>
      </c>
      <c r="D21" s="9" t="s">
        <v>87</v>
      </c>
      <c r="E21" s="9" t="s">
        <v>87</v>
      </c>
    </row>
    <row r="22">
      <c r="A22" s="9" t="s">
        <v>87</v>
      </c>
      <c r="B22" s="9" t="s">
        <v>87</v>
      </c>
      <c r="C22" s="9" t="s">
        <v>87</v>
      </c>
      <c r="D22" s="9" t="s">
        <v>87</v>
      </c>
      <c r="E22" s="9" t="s">
        <v>87</v>
      </c>
    </row>
    <row r="24">
      <c r="A24" s="20" t="s">
        <v>254</v>
      </c>
      <c r="B24" s="20" t="s">
        <v>254</v>
      </c>
      <c r="C24" s="20" t="s">
        <v>254</v>
      </c>
      <c r="D24" s="20" t="s">
        <v>254</v>
      </c>
      <c r="E24" s="20" t="s">
        <v>254</v>
      </c>
    </row>
    <row r="25">
      <c r="A25" s="25" t="s">
        <v>170</v>
      </c>
      <c r="B25" s="25" t="s">
        <v>170</v>
      </c>
      <c r="C25" s="25" t="s">
        <v>170</v>
      </c>
      <c r="D25" s="25" t="s">
        <v>170</v>
      </c>
      <c r="E25" s="25" t="s">
        <v>170</v>
      </c>
    </row>
    <row r="26">
      <c r="A26" s="18" t="s">
        <v>341</v>
      </c>
      <c r="B26" s="18" t="s">
        <v>342</v>
      </c>
      <c r="C26" s="18" t="s">
        <v>343</v>
      </c>
      <c r="D26" s="18" t="s">
        <v>344</v>
      </c>
      <c r="E26" s="18" t="s">
        <v>345</v>
      </c>
    </row>
    <row r="27">
      <c r="A27" s="19" t="s">
        <v>346</v>
      </c>
      <c r="B27" s="19" t="s">
        <v>177</v>
      </c>
      <c r="C27" s="19" t="s">
        <v>261</v>
      </c>
      <c r="D27" s="19" t="s">
        <v>530</v>
      </c>
      <c r="E27" s="19">
        <v>1</v>
      </c>
    </row>
    <row r="28">
      <c r="A28" s="1" t="s">
        <v>170</v>
      </c>
      <c r="B28" s="1" t="s">
        <v>170</v>
      </c>
      <c r="C28" s="1">
        <f>SUBTOTAL(103,Elements134203[Elemento])</f>
      </c>
      <c r="D28" s="1" t="s">
        <v>170</v>
      </c>
      <c r="E28" s="1">
        <f>SUBTOTAL(109,Elements134203[Totais:])</f>
      </c>
    </row>
    <row r="31">
      <c r="A31" s="9" t="s">
        <v>87</v>
      </c>
      <c r="B31" s="9" t="s">
        <v>87</v>
      </c>
      <c r="C31" s="9" t="s">
        <v>87</v>
      </c>
      <c r="D31" s="9" t="s">
        <v>87</v>
      </c>
      <c r="E31" s="9" t="s">
        <v>87</v>
      </c>
    </row>
    <row r="32">
      <c r="A32" s="9" t="s">
        <v>87</v>
      </c>
      <c r="B32" s="9" t="s">
        <v>87</v>
      </c>
      <c r="C32" s="9" t="s">
        <v>87</v>
      </c>
      <c r="D32" s="9" t="s">
        <v>87</v>
      </c>
      <c r="E32" s="9" t="s">
        <v>87</v>
      </c>
    </row>
    <row r="34">
      <c r="A34" s="20" t="s">
        <v>254</v>
      </c>
      <c r="B34" s="20" t="s">
        <v>254</v>
      </c>
      <c r="C34" s="20" t="s">
        <v>254</v>
      </c>
      <c r="D34" s="20" t="s">
        <v>254</v>
      </c>
      <c r="E34" s="20" t="s">
        <v>254</v>
      </c>
    </row>
    <row r="35">
      <c r="A35" s="25" t="s">
        <v>170</v>
      </c>
      <c r="B35" s="25" t="s">
        <v>170</v>
      </c>
      <c r="C35" s="25" t="s">
        <v>170</v>
      </c>
      <c r="D35" s="25" t="s">
        <v>170</v>
      </c>
      <c r="E35" s="25" t="s">
        <v>170</v>
      </c>
    </row>
    <row r="36">
      <c r="A36" s="18" t="s">
        <v>341</v>
      </c>
      <c r="B36" s="18" t="s">
        <v>342</v>
      </c>
      <c r="C36" s="18" t="s">
        <v>343</v>
      </c>
      <c r="D36" s="18" t="s">
        <v>344</v>
      </c>
      <c r="E36" s="18" t="s">
        <v>345</v>
      </c>
    </row>
    <row r="37">
      <c r="A37" s="19" t="s">
        <v>346</v>
      </c>
      <c r="B37" s="19" t="s">
        <v>177</v>
      </c>
      <c r="C37" s="19" t="s">
        <v>263</v>
      </c>
      <c r="D37" s="19" t="s">
        <v>531</v>
      </c>
      <c r="E37" s="19">
        <v>1</v>
      </c>
    </row>
    <row r="38">
      <c r="A38" s="1" t="s">
        <v>170</v>
      </c>
      <c r="B38" s="1" t="s">
        <v>170</v>
      </c>
      <c r="C38" s="1">
        <f>SUBTOTAL(103,Elements134204[Elemento])</f>
      </c>
      <c r="D38" s="1" t="s">
        <v>170</v>
      </c>
      <c r="E38" s="1">
        <f>SUBTOTAL(109,Elements134204[Totais:])</f>
      </c>
    </row>
    <row r="41">
      <c r="A41" s="9" t="s">
        <v>87</v>
      </c>
      <c r="B41" s="9" t="s">
        <v>87</v>
      </c>
      <c r="C41" s="9" t="s">
        <v>87</v>
      </c>
      <c r="D41" s="9" t="s">
        <v>87</v>
      </c>
      <c r="E41" s="9" t="s">
        <v>87</v>
      </c>
    </row>
    <row r="42">
      <c r="A42" s="9" t="s">
        <v>87</v>
      </c>
      <c r="B42" s="9" t="s">
        <v>87</v>
      </c>
      <c r="C42" s="9" t="s">
        <v>87</v>
      </c>
      <c r="D42" s="9" t="s">
        <v>87</v>
      </c>
      <c r="E42" s="9" t="s">
        <v>87</v>
      </c>
    </row>
    <row r="44">
      <c r="A44" s="20" t="s">
        <v>254</v>
      </c>
      <c r="B44" s="20" t="s">
        <v>254</v>
      </c>
      <c r="C44" s="20" t="s">
        <v>254</v>
      </c>
      <c r="D44" s="20" t="s">
        <v>254</v>
      </c>
      <c r="E44" s="20" t="s">
        <v>254</v>
      </c>
    </row>
    <row r="45">
      <c r="A45" s="25" t="s">
        <v>170</v>
      </c>
      <c r="B45" s="25" t="s">
        <v>170</v>
      </c>
      <c r="C45" s="25" t="s">
        <v>170</v>
      </c>
      <c r="D45" s="25" t="s">
        <v>170</v>
      </c>
      <c r="E45" s="25" t="s">
        <v>170</v>
      </c>
    </row>
    <row r="46">
      <c r="A46" s="18" t="s">
        <v>341</v>
      </c>
      <c r="B46" s="18" t="s">
        <v>342</v>
      </c>
      <c r="C46" s="18" t="s">
        <v>343</v>
      </c>
      <c r="D46" s="18" t="s">
        <v>344</v>
      </c>
      <c r="E46" s="18" t="s">
        <v>345</v>
      </c>
    </row>
    <row r="47">
      <c r="A47" s="19" t="s">
        <v>346</v>
      </c>
      <c r="B47" s="19" t="s">
        <v>177</v>
      </c>
      <c r="C47" s="19" t="s">
        <v>265</v>
      </c>
      <c r="D47" s="19" t="s">
        <v>532</v>
      </c>
      <c r="E47" s="19">
        <v>1</v>
      </c>
    </row>
    <row r="48">
      <c r="A48" s="1" t="s">
        <v>170</v>
      </c>
      <c r="B48" s="1" t="s">
        <v>170</v>
      </c>
      <c r="C48" s="1">
        <f>SUBTOTAL(103,Elements134205[Elemento])</f>
      </c>
      <c r="D48" s="1" t="s">
        <v>170</v>
      </c>
      <c r="E48" s="1">
        <f>SUBTOTAL(109,Elements134205[Totais:])</f>
      </c>
    </row>
    <row r="51">
      <c r="A51" s="9" t="s">
        <v>87</v>
      </c>
      <c r="B51" s="9" t="s">
        <v>87</v>
      </c>
      <c r="C51" s="9" t="s">
        <v>87</v>
      </c>
      <c r="D51" s="9" t="s">
        <v>87</v>
      </c>
      <c r="E51" s="9" t="s">
        <v>87</v>
      </c>
    </row>
    <row r="52">
      <c r="A52" s="9" t="s">
        <v>87</v>
      </c>
      <c r="B52" s="9" t="s">
        <v>87</v>
      </c>
      <c r="C52" s="9" t="s">
        <v>87</v>
      </c>
      <c r="D52" s="9" t="s">
        <v>87</v>
      </c>
      <c r="E52" s="9" t="s">
        <v>87</v>
      </c>
    </row>
    <row r="54">
      <c r="A54" s="20" t="s">
        <v>254</v>
      </c>
      <c r="B54" s="20" t="s">
        <v>254</v>
      </c>
      <c r="C54" s="20" t="s">
        <v>254</v>
      </c>
      <c r="D54" s="20" t="s">
        <v>254</v>
      </c>
      <c r="E54" s="20" t="s">
        <v>254</v>
      </c>
    </row>
    <row r="55">
      <c r="A55" s="25" t="s">
        <v>170</v>
      </c>
      <c r="B55" s="25" t="s">
        <v>170</v>
      </c>
      <c r="C55" s="25" t="s">
        <v>170</v>
      </c>
      <c r="D55" s="25" t="s">
        <v>170</v>
      </c>
      <c r="E55" s="25" t="s">
        <v>170</v>
      </c>
    </row>
    <row r="56">
      <c r="A56" s="18" t="s">
        <v>341</v>
      </c>
      <c r="B56" s="18" t="s">
        <v>342</v>
      </c>
      <c r="C56" s="18" t="s">
        <v>343</v>
      </c>
      <c r="D56" s="18" t="s">
        <v>344</v>
      </c>
      <c r="E56" s="18" t="s">
        <v>345</v>
      </c>
    </row>
    <row r="57">
      <c r="A57" s="19" t="s">
        <v>346</v>
      </c>
      <c r="B57" s="19" t="s">
        <v>177</v>
      </c>
      <c r="C57" s="19" t="s">
        <v>268</v>
      </c>
      <c r="D57" s="19" t="s">
        <v>533</v>
      </c>
      <c r="E57" s="19">
        <v>1</v>
      </c>
    </row>
    <row r="58">
      <c r="A58" s="19" t="s">
        <v>346</v>
      </c>
      <c r="B58" s="19" t="s">
        <v>177</v>
      </c>
      <c r="C58" s="19" t="s">
        <v>268</v>
      </c>
      <c r="D58" s="19" t="s">
        <v>534</v>
      </c>
      <c r="E58" s="19">
        <v>1</v>
      </c>
    </row>
    <row r="59">
      <c r="A59" s="19" t="s">
        <v>346</v>
      </c>
      <c r="B59" s="19" t="s">
        <v>177</v>
      </c>
      <c r="C59" s="19" t="s">
        <v>268</v>
      </c>
      <c r="D59" s="19" t="s">
        <v>535</v>
      </c>
      <c r="E59" s="19">
        <v>1</v>
      </c>
    </row>
    <row r="60">
      <c r="A60" s="19" t="s">
        <v>346</v>
      </c>
      <c r="B60" s="19" t="s">
        <v>177</v>
      </c>
      <c r="C60" s="19" t="s">
        <v>268</v>
      </c>
      <c r="D60" s="19" t="s">
        <v>536</v>
      </c>
      <c r="E60" s="19">
        <v>1</v>
      </c>
    </row>
    <row r="61">
      <c r="A61" s="19" t="s">
        <v>346</v>
      </c>
      <c r="B61" s="19" t="s">
        <v>177</v>
      </c>
      <c r="C61" s="19" t="s">
        <v>268</v>
      </c>
      <c r="D61" s="19" t="s">
        <v>537</v>
      </c>
      <c r="E61" s="19">
        <v>1</v>
      </c>
    </row>
    <row r="62">
      <c r="A62" s="19" t="s">
        <v>346</v>
      </c>
      <c r="B62" s="19" t="s">
        <v>177</v>
      </c>
      <c r="C62" s="19" t="s">
        <v>268</v>
      </c>
      <c r="D62" s="19" t="s">
        <v>538</v>
      </c>
      <c r="E62" s="19">
        <v>1</v>
      </c>
    </row>
    <row r="63">
      <c r="A63" s="19" t="s">
        <v>346</v>
      </c>
      <c r="B63" s="19" t="s">
        <v>177</v>
      </c>
      <c r="C63" s="19" t="s">
        <v>268</v>
      </c>
      <c r="D63" s="19" t="s">
        <v>539</v>
      </c>
      <c r="E63" s="19">
        <v>1</v>
      </c>
    </row>
    <row r="64">
      <c r="A64" s="19" t="s">
        <v>346</v>
      </c>
      <c r="B64" s="19" t="s">
        <v>177</v>
      </c>
      <c r="C64" s="19" t="s">
        <v>268</v>
      </c>
      <c r="D64" s="19" t="s">
        <v>540</v>
      </c>
      <c r="E64" s="19">
        <v>1</v>
      </c>
    </row>
    <row r="65">
      <c r="A65" s="19" t="s">
        <v>346</v>
      </c>
      <c r="B65" s="19" t="s">
        <v>177</v>
      </c>
      <c r="C65" s="19" t="s">
        <v>268</v>
      </c>
      <c r="D65" s="19" t="s">
        <v>541</v>
      </c>
      <c r="E65" s="19">
        <v>1</v>
      </c>
    </row>
    <row r="66">
      <c r="A66" s="19" t="s">
        <v>346</v>
      </c>
      <c r="B66" s="19" t="s">
        <v>177</v>
      </c>
      <c r="C66" s="19" t="s">
        <v>268</v>
      </c>
      <c r="D66" s="19" t="s">
        <v>542</v>
      </c>
      <c r="E66" s="19">
        <v>1</v>
      </c>
    </row>
    <row r="67">
      <c r="A67" s="19" t="s">
        <v>346</v>
      </c>
      <c r="B67" s="19" t="s">
        <v>177</v>
      </c>
      <c r="C67" s="19" t="s">
        <v>268</v>
      </c>
      <c r="D67" s="19" t="s">
        <v>543</v>
      </c>
      <c r="E67" s="19">
        <v>1</v>
      </c>
    </row>
    <row r="68">
      <c r="A68" s="19" t="s">
        <v>346</v>
      </c>
      <c r="B68" s="19" t="s">
        <v>177</v>
      </c>
      <c r="C68" s="19" t="s">
        <v>268</v>
      </c>
      <c r="D68" s="19" t="s">
        <v>544</v>
      </c>
      <c r="E68" s="19">
        <v>1</v>
      </c>
    </row>
    <row r="69">
      <c r="A69" s="19" t="s">
        <v>346</v>
      </c>
      <c r="B69" s="19" t="s">
        <v>177</v>
      </c>
      <c r="C69" s="19" t="s">
        <v>268</v>
      </c>
      <c r="D69" s="19" t="s">
        <v>545</v>
      </c>
      <c r="E69" s="19">
        <v>1</v>
      </c>
    </row>
    <row r="70">
      <c r="A70" s="19" t="s">
        <v>346</v>
      </c>
      <c r="B70" s="19" t="s">
        <v>177</v>
      </c>
      <c r="C70" s="19" t="s">
        <v>268</v>
      </c>
      <c r="D70" s="19" t="s">
        <v>546</v>
      </c>
      <c r="E70" s="19">
        <v>1</v>
      </c>
    </row>
    <row r="71">
      <c r="A71" s="1" t="s">
        <v>170</v>
      </c>
      <c r="B71" s="1" t="s">
        <v>170</v>
      </c>
      <c r="C71" s="1">
        <f>SUBTOTAL(103,Elements134206[Elemento])</f>
      </c>
      <c r="D71" s="1" t="s">
        <v>170</v>
      </c>
      <c r="E71" s="1">
        <f>SUBTOTAL(109,Elements134206[Totais:])</f>
      </c>
    </row>
    <row r="74">
      <c r="A74" s="9" t="s">
        <v>87</v>
      </c>
      <c r="B74" s="9" t="s">
        <v>87</v>
      </c>
      <c r="C74" s="9" t="s">
        <v>87</v>
      </c>
      <c r="D74" s="9" t="s">
        <v>87</v>
      </c>
      <c r="E74" s="9" t="s">
        <v>87</v>
      </c>
    </row>
    <row r="75">
      <c r="A75" s="9" t="s">
        <v>87</v>
      </c>
      <c r="B75" s="9" t="s">
        <v>87</v>
      </c>
      <c r="C75" s="9" t="s">
        <v>87</v>
      </c>
      <c r="D75" s="9" t="s">
        <v>87</v>
      </c>
      <c r="E75" s="9" t="s">
        <v>87</v>
      </c>
    </row>
    <row r="77">
      <c r="A77" s="20" t="s">
        <v>254</v>
      </c>
      <c r="B77" s="20" t="s">
        <v>254</v>
      </c>
      <c r="C77" s="20" t="s">
        <v>254</v>
      </c>
      <c r="D77" s="20" t="s">
        <v>254</v>
      </c>
      <c r="E77" s="20" t="s">
        <v>254</v>
      </c>
    </row>
    <row r="78">
      <c r="A78" s="25" t="s">
        <v>170</v>
      </c>
      <c r="B78" s="25" t="s">
        <v>170</v>
      </c>
      <c r="C78" s="25" t="s">
        <v>170</v>
      </c>
      <c r="D78" s="25" t="s">
        <v>170</v>
      </c>
      <c r="E78" s="25" t="s">
        <v>170</v>
      </c>
    </row>
    <row r="79">
      <c r="A79" s="18" t="s">
        <v>341</v>
      </c>
      <c r="B79" s="18" t="s">
        <v>342</v>
      </c>
      <c r="C79" s="18" t="s">
        <v>343</v>
      </c>
      <c r="D79" s="18" t="s">
        <v>344</v>
      </c>
      <c r="E79" s="18" t="s">
        <v>345</v>
      </c>
    </row>
    <row r="80">
      <c r="A80" s="19" t="s">
        <v>346</v>
      </c>
      <c r="B80" s="19" t="s">
        <v>177</v>
      </c>
      <c r="C80" s="19" t="s">
        <v>270</v>
      </c>
      <c r="D80" s="19" t="s">
        <v>547</v>
      </c>
      <c r="E80" s="19">
        <v>1</v>
      </c>
    </row>
    <row r="81">
      <c r="A81" s="1" t="s">
        <v>170</v>
      </c>
      <c r="B81" s="1" t="s">
        <v>170</v>
      </c>
      <c r="C81" s="1">
        <f>SUBTOTAL(103,Elements134207[Elemento])</f>
      </c>
      <c r="D81" s="1" t="s">
        <v>170</v>
      </c>
      <c r="E81" s="1">
        <f>SUBTOTAL(109,Elements134207[Totais:])</f>
      </c>
    </row>
    <row r="84">
      <c r="A84" s="9" t="s">
        <v>87</v>
      </c>
      <c r="B84" s="9" t="s">
        <v>87</v>
      </c>
      <c r="C84" s="9" t="s">
        <v>87</v>
      </c>
      <c r="D84" s="9" t="s">
        <v>87</v>
      </c>
      <c r="E84" s="9" t="s">
        <v>87</v>
      </c>
    </row>
    <row r="85">
      <c r="A85" s="9" t="s">
        <v>87</v>
      </c>
      <c r="B85" s="9" t="s">
        <v>87</v>
      </c>
      <c r="C85" s="9" t="s">
        <v>87</v>
      </c>
      <c r="D85" s="9" t="s">
        <v>87</v>
      </c>
      <c r="E85" s="9" t="s">
        <v>87</v>
      </c>
    </row>
    <row r="87">
      <c r="A87" s="20" t="s">
        <v>254</v>
      </c>
      <c r="B87" s="20" t="s">
        <v>254</v>
      </c>
      <c r="C87" s="20" t="s">
        <v>254</v>
      </c>
      <c r="D87" s="20" t="s">
        <v>254</v>
      </c>
      <c r="E87" s="20" t="s">
        <v>254</v>
      </c>
    </row>
    <row r="88">
      <c r="A88" s="25" t="s">
        <v>170</v>
      </c>
      <c r="B88" s="25" t="s">
        <v>170</v>
      </c>
      <c r="C88" s="25" t="s">
        <v>170</v>
      </c>
      <c r="D88" s="25" t="s">
        <v>170</v>
      </c>
      <c r="E88" s="25" t="s">
        <v>170</v>
      </c>
    </row>
    <row r="89">
      <c r="A89" s="18" t="s">
        <v>341</v>
      </c>
      <c r="B89" s="18" t="s">
        <v>342</v>
      </c>
      <c r="C89" s="18" t="s">
        <v>343</v>
      </c>
      <c r="D89" s="18" t="s">
        <v>344</v>
      </c>
      <c r="E89" s="18" t="s">
        <v>345</v>
      </c>
    </row>
    <row r="90">
      <c r="A90" s="19" t="s">
        <v>346</v>
      </c>
      <c r="B90" s="19" t="s">
        <v>177</v>
      </c>
      <c r="C90" s="19" t="s">
        <v>271</v>
      </c>
      <c r="D90" s="19" t="s">
        <v>548</v>
      </c>
      <c r="E90" s="19">
        <v>1</v>
      </c>
    </row>
    <row r="91">
      <c r="A91" s="1" t="s">
        <v>170</v>
      </c>
      <c r="B91" s="1" t="s">
        <v>170</v>
      </c>
      <c r="C91" s="1">
        <f>SUBTOTAL(103,Elements134208[Elemento])</f>
      </c>
      <c r="D91" s="1" t="s">
        <v>170</v>
      </c>
      <c r="E91" s="1">
        <f>SUBTOTAL(109,Elements134208[Totais:])</f>
      </c>
    </row>
    <row r="94">
      <c r="A94" s="9" t="s">
        <v>87</v>
      </c>
      <c r="B94" s="9" t="s">
        <v>87</v>
      </c>
      <c r="C94" s="9" t="s">
        <v>87</v>
      </c>
      <c r="D94" s="9" t="s">
        <v>87</v>
      </c>
      <c r="E94" s="9" t="s">
        <v>87</v>
      </c>
    </row>
    <row r="95">
      <c r="A95" s="9" t="s">
        <v>87</v>
      </c>
      <c r="B95" s="9" t="s">
        <v>87</v>
      </c>
      <c r="C95" s="9" t="s">
        <v>87</v>
      </c>
      <c r="D95" s="9" t="s">
        <v>87</v>
      </c>
      <c r="E95" s="9" t="s">
        <v>87</v>
      </c>
    </row>
    <row r="97">
      <c r="A97" s="20" t="s">
        <v>254</v>
      </c>
      <c r="B97" s="20" t="s">
        <v>254</v>
      </c>
      <c r="C97" s="20" t="s">
        <v>254</v>
      </c>
      <c r="D97" s="20" t="s">
        <v>254</v>
      </c>
      <c r="E97" s="20" t="s">
        <v>254</v>
      </c>
    </row>
    <row r="98">
      <c r="A98" s="25" t="s">
        <v>170</v>
      </c>
      <c r="B98" s="25" t="s">
        <v>170</v>
      </c>
      <c r="C98" s="25" t="s">
        <v>170</v>
      </c>
      <c r="D98" s="25" t="s">
        <v>170</v>
      </c>
      <c r="E98" s="25" t="s">
        <v>170</v>
      </c>
    </row>
    <row r="99">
      <c r="A99" s="18" t="s">
        <v>341</v>
      </c>
      <c r="B99" s="18" t="s">
        <v>342</v>
      </c>
      <c r="C99" s="18" t="s">
        <v>343</v>
      </c>
      <c r="D99" s="18" t="s">
        <v>344</v>
      </c>
      <c r="E99" s="18" t="s">
        <v>345</v>
      </c>
    </row>
    <row r="100">
      <c r="A100" s="19" t="s">
        <v>346</v>
      </c>
      <c r="B100" s="19" t="s">
        <v>177</v>
      </c>
      <c r="C100" s="19" t="s">
        <v>273</v>
      </c>
      <c r="D100" s="19" t="s">
        <v>549</v>
      </c>
      <c r="E100" s="19">
        <v>1</v>
      </c>
    </row>
    <row r="101">
      <c r="A101" s="19" t="s">
        <v>346</v>
      </c>
      <c r="B101" s="19" t="s">
        <v>177</v>
      </c>
      <c r="C101" s="19" t="s">
        <v>273</v>
      </c>
      <c r="D101" s="19" t="s">
        <v>550</v>
      </c>
      <c r="E101" s="19">
        <v>1</v>
      </c>
    </row>
    <row r="102">
      <c r="A102" s="19" t="s">
        <v>346</v>
      </c>
      <c r="B102" s="19" t="s">
        <v>177</v>
      </c>
      <c r="C102" s="19" t="s">
        <v>273</v>
      </c>
      <c r="D102" s="19" t="s">
        <v>551</v>
      </c>
      <c r="E102" s="19">
        <v>1</v>
      </c>
    </row>
    <row r="103">
      <c r="A103" s="19" t="s">
        <v>346</v>
      </c>
      <c r="B103" s="19" t="s">
        <v>177</v>
      </c>
      <c r="C103" s="19" t="s">
        <v>273</v>
      </c>
      <c r="D103" s="19" t="s">
        <v>552</v>
      </c>
      <c r="E103" s="19">
        <v>1</v>
      </c>
    </row>
    <row r="104">
      <c r="A104" s="19" t="s">
        <v>346</v>
      </c>
      <c r="B104" s="19" t="s">
        <v>177</v>
      </c>
      <c r="C104" s="19" t="s">
        <v>273</v>
      </c>
      <c r="D104" s="19" t="s">
        <v>553</v>
      </c>
      <c r="E104" s="19">
        <v>1</v>
      </c>
    </row>
    <row r="105">
      <c r="A105" s="19" t="s">
        <v>346</v>
      </c>
      <c r="B105" s="19" t="s">
        <v>177</v>
      </c>
      <c r="C105" s="19" t="s">
        <v>273</v>
      </c>
      <c r="D105" s="19" t="s">
        <v>554</v>
      </c>
      <c r="E105" s="19">
        <v>1</v>
      </c>
    </row>
    <row r="106">
      <c r="A106" s="19" t="s">
        <v>346</v>
      </c>
      <c r="B106" s="19" t="s">
        <v>177</v>
      </c>
      <c r="C106" s="19" t="s">
        <v>273</v>
      </c>
      <c r="D106" s="19" t="s">
        <v>555</v>
      </c>
      <c r="E106" s="19">
        <v>1</v>
      </c>
    </row>
    <row r="107">
      <c r="A107" s="19" t="s">
        <v>346</v>
      </c>
      <c r="B107" s="19" t="s">
        <v>177</v>
      </c>
      <c r="C107" s="19" t="s">
        <v>273</v>
      </c>
      <c r="D107" s="19" t="s">
        <v>556</v>
      </c>
      <c r="E107" s="19">
        <v>1</v>
      </c>
    </row>
    <row r="108">
      <c r="A108" s="19" t="s">
        <v>346</v>
      </c>
      <c r="B108" s="19" t="s">
        <v>177</v>
      </c>
      <c r="C108" s="19" t="s">
        <v>273</v>
      </c>
      <c r="D108" s="19" t="s">
        <v>557</v>
      </c>
      <c r="E108" s="19">
        <v>1</v>
      </c>
    </row>
    <row r="109">
      <c r="A109" s="19" t="s">
        <v>346</v>
      </c>
      <c r="B109" s="19" t="s">
        <v>177</v>
      </c>
      <c r="C109" s="19" t="s">
        <v>273</v>
      </c>
      <c r="D109" s="19" t="s">
        <v>558</v>
      </c>
      <c r="E109" s="19">
        <v>1</v>
      </c>
    </row>
    <row r="110">
      <c r="A110" s="19" t="s">
        <v>346</v>
      </c>
      <c r="B110" s="19" t="s">
        <v>177</v>
      </c>
      <c r="C110" s="19" t="s">
        <v>273</v>
      </c>
      <c r="D110" s="19" t="s">
        <v>559</v>
      </c>
      <c r="E110" s="19">
        <v>1</v>
      </c>
    </row>
    <row r="111">
      <c r="A111" s="19" t="s">
        <v>346</v>
      </c>
      <c r="B111" s="19" t="s">
        <v>177</v>
      </c>
      <c r="C111" s="19" t="s">
        <v>273</v>
      </c>
      <c r="D111" s="19" t="s">
        <v>560</v>
      </c>
      <c r="E111" s="19">
        <v>1</v>
      </c>
    </row>
    <row r="112">
      <c r="A112" s="19" t="s">
        <v>346</v>
      </c>
      <c r="B112" s="19" t="s">
        <v>177</v>
      </c>
      <c r="C112" s="19" t="s">
        <v>273</v>
      </c>
      <c r="D112" s="19" t="s">
        <v>561</v>
      </c>
      <c r="E112" s="19">
        <v>1</v>
      </c>
    </row>
    <row r="113">
      <c r="A113" s="1" t="s">
        <v>170</v>
      </c>
      <c r="B113" s="1" t="s">
        <v>170</v>
      </c>
      <c r="C113" s="1">
        <f>SUBTOTAL(103,Elements134209[Elemento])</f>
      </c>
      <c r="D113" s="1" t="s">
        <v>170</v>
      </c>
      <c r="E113" s="1">
        <f>SUBTOTAL(109,Elements134209[Totais:])</f>
      </c>
    </row>
    <row r="116">
      <c r="A116" s="9" t="s">
        <v>87</v>
      </c>
      <c r="B116" s="9" t="s">
        <v>87</v>
      </c>
      <c r="C116" s="9" t="s">
        <v>87</v>
      </c>
      <c r="D116" s="9" t="s">
        <v>87</v>
      </c>
      <c r="E116" s="9" t="s">
        <v>87</v>
      </c>
    </row>
    <row r="117">
      <c r="A117" s="9" t="s">
        <v>87</v>
      </c>
      <c r="B117" s="9" t="s">
        <v>87</v>
      </c>
      <c r="C117" s="9" t="s">
        <v>87</v>
      </c>
      <c r="D117" s="9" t="s">
        <v>87</v>
      </c>
      <c r="E117" s="9" t="s">
        <v>87</v>
      </c>
    </row>
    <row r="119">
      <c r="A119" s="20" t="s">
        <v>254</v>
      </c>
      <c r="B119" s="20" t="s">
        <v>254</v>
      </c>
      <c r="C119" s="20" t="s">
        <v>254</v>
      </c>
      <c r="D119" s="20" t="s">
        <v>254</v>
      </c>
      <c r="E119" s="20" t="s">
        <v>254</v>
      </c>
    </row>
    <row r="120">
      <c r="A120" s="25" t="s">
        <v>170</v>
      </c>
      <c r="B120" s="25" t="s">
        <v>170</v>
      </c>
      <c r="C120" s="25" t="s">
        <v>170</v>
      </c>
      <c r="D120" s="25" t="s">
        <v>170</v>
      </c>
      <c r="E120" s="25" t="s">
        <v>170</v>
      </c>
    </row>
    <row r="121">
      <c r="A121" s="18" t="s">
        <v>341</v>
      </c>
      <c r="B121" s="18" t="s">
        <v>342</v>
      </c>
      <c r="C121" s="18" t="s">
        <v>343</v>
      </c>
      <c r="D121" s="18" t="s">
        <v>344</v>
      </c>
      <c r="E121" s="18" t="s">
        <v>345</v>
      </c>
    </row>
    <row r="122">
      <c r="A122" s="19" t="s">
        <v>346</v>
      </c>
      <c r="B122" s="19" t="s">
        <v>177</v>
      </c>
      <c r="C122" s="19" t="s">
        <v>274</v>
      </c>
      <c r="D122" s="19" t="s">
        <v>562</v>
      </c>
      <c r="E122" s="19">
        <v>1</v>
      </c>
    </row>
    <row r="123">
      <c r="A123" s="19" t="s">
        <v>346</v>
      </c>
      <c r="B123" s="19" t="s">
        <v>177</v>
      </c>
      <c r="C123" s="19" t="s">
        <v>274</v>
      </c>
      <c r="D123" s="19" t="s">
        <v>563</v>
      </c>
      <c r="E123" s="19">
        <v>1</v>
      </c>
    </row>
    <row r="124">
      <c r="A124" s="19" t="s">
        <v>346</v>
      </c>
      <c r="B124" s="19" t="s">
        <v>177</v>
      </c>
      <c r="C124" s="19" t="s">
        <v>274</v>
      </c>
      <c r="D124" s="19" t="s">
        <v>564</v>
      </c>
      <c r="E124" s="19">
        <v>1</v>
      </c>
    </row>
    <row r="125">
      <c r="A125" s="19" t="s">
        <v>346</v>
      </c>
      <c r="B125" s="19" t="s">
        <v>177</v>
      </c>
      <c r="C125" s="19" t="s">
        <v>274</v>
      </c>
      <c r="D125" s="19" t="s">
        <v>565</v>
      </c>
      <c r="E125" s="19">
        <v>1</v>
      </c>
    </row>
    <row r="126">
      <c r="A126" s="19" t="s">
        <v>346</v>
      </c>
      <c r="B126" s="19" t="s">
        <v>177</v>
      </c>
      <c r="C126" s="19" t="s">
        <v>274</v>
      </c>
      <c r="D126" s="19" t="s">
        <v>566</v>
      </c>
      <c r="E126" s="19">
        <v>1</v>
      </c>
    </row>
    <row r="127">
      <c r="A127" s="19" t="s">
        <v>346</v>
      </c>
      <c r="B127" s="19" t="s">
        <v>177</v>
      </c>
      <c r="C127" s="19" t="s">
        <v>274</v>
      </c>
      <c r="D127" s="19" t="s">
        <v>567</v>
      </c>
      <c r="E127" s="19">
        <v>1</v>
      </c>
    </row>
    <row r="128">
      <c r="A128" s="1" t="s">
        <v>170</v>
      </c>
      <c r="B128" s="1" t="s">
        <v>170</v>
      </c>
      <c r="C128" s="1">
        <f>SUBTOTAL(103,Elements1342010[Elemento])</f>
      </c>
      <c r="D128" s="1" t="s">
        <v>170</v>
      </c>
      <c r="E128" s="1">
        <f>SUBTOTAL(109,Elements1342010[Totais:])</f>
      </c>
    </row>
    <row r="131">
      <c r="A131" s="9" t="s">
        <v>87</v>
      </c>
      <c r="B131" s="9" t="s">
        <v>87</v>
      </c>
      <c r="C131" s="9" t="s">
        <v>87</v>
      </c>
      <c r="D131" s="9" t="s">
        <v>87</v>
      </c>
      <c r="E131" s="9" t="s">
        <v>87</v>
      </c>
    </row>
    <row r="132">
      <c r="A132" s="9" t="s">
        <v>87</v>
      </c>
      <c r="B132" s="9" t="s">
        <v>87</v>
      </c>
      <c r="C132" s="9" t="s">
        <v>87</v>
      </c>
      <c r="D132" s="9" t="s">
        <v>87</v>
      </c>
      <c r="E132" s="9" t="s">
        <v>87</v>
      </c>
    </row>
    <row r="134">
      <c r="A134" s="20" t="s">
        <v>254</v>
      </c>
      <c r="B134" s="20" t="s">
        <v>254</v>
      </c>
      <c r="C134" s="20" t="s">
        <v>254</v>
      </c>
      <c r="D134" s="20" t="s">
        <v>254</v>
      </c>
      <c r="E134" s="20" t="s">
        <v>254</v>
      </c>
    </row>
    <row r="135">
      <c r="A135" s="25" t="s">
        <v>170</v>
      </c>
      <c r="B135" s="25" t="s">
        <v>170</v>
      </c>
      <c r="C135" s="25" t="s">
        <v>170</v>
      </c>
      <c r="D135" s="25" t="s">
        <v>170</v>
      </c>
      <c r="E135" s="25" t="s">
        <v>170</v>
      </c>
    </row>
    <row r="136">
      <c r="A136" s="18" t="s">
        <v>341</v>
      </c>
      <c r="B136" s="18" t="s">
        <v>342</v>
      </c>
      <c r="C136" s="18" t="s">
        <v>343</v>
      </c>
      <c r="D136" s="18" t="s">
        <v>344</v>
      </c>
      <c r="E136" s="18" t="s">
        <v>345</v>
      </c>
    </row>
    <row r="137">
      <c r="A137" s="19" t="s">
        <v>346</v>
      </c>
      <c r="B137" s="19" t="s">
        <v>177</v>
      </c>
      <c r="C137" s="19" t="s">
        <v>275</v>
      </c>
      <c r="D137" s="19" t="s">
        <v>568</v>
      </c>
      <c r="E137" s="19">
        <v>1</v>
      </c>
    </row>
    <row r="138">
      <c r="A138" s="19" t="s">
        <v>346</v>
      </c>
      <c r="B138" s="19" t="s">
        <v>177</v>
      </c>
      <c r="C138" s="19" t="s">
        <v>275</v>
      </c>
      <c r="D138" s="19" t="s">
        <v>569</v>
      </c>
      <c r="E138" s="19">
        <v>1</v>
      </c>
    </row>
    <row r="139">
      <c r="A139" s="1" t="s">
        <v>170</v>
      </c>
      <c r="B139" s="1" t="s">
        <v>170</v>
      </c>
      <c r="C139" s="1">
        <f>SUBTOTAL(103,Elements1342011[Elemento])</f>
      </c>
      <c r="D139" s="1" t="s">
        <v>170</v>
      </c>
      <c r="E139" s="1">
        <f>SUBTOTAL(109,Elements1342011[Totais:])</f>
      </c>
    </row>
    <row r="142">
      <c r="A142" s="9" t="s">
        <v>87</v>
      </c>
      <c r="B142" s="9" t="s">
        <v>87</v>
      </c>
      <c r="C142" s="9" t="s">
        <v>87</v>
      </c>
      <c r="D142" s="9" t="s">
        <v>87</v>
      </c>
      <c r="E142" s="9" t="s">
        <v>87</v>
      </c>
    </row>
    <row r="143">
      <c r="A143" s="9" t="s">
        <v>87</v>
      </c>
      <c r="B143" s="9" t="s">
        <v>87</v>
      </c>
      <c r="C143" s="9" t="s">
        <v>87</v>
      </c>
      <c r="D143" s="9" t="s">
        <v>87</v>
      </c>
      <c r="E143" s="9" t="s">
        <v>87</v>
      </c>
    </row>
    <row r="145">
      <c r="A145" s="20" t="s">
        <v>254</v>
      </c>
      <c r="B145" s="20" t="s">
        <v>254</v>
      </c>
      <c r="C145" s="20" t="s">
        <v>254</v>
      </c>
      <c r="D145" s="20" t="s">
        <v>254</v>
      </c>
      <c r="E145" s="20" t="s">
        <v>254</v>
      </c>
    </row>
    <row r="146">
      <c r="A146" s="25" t="s">
        <v>170</v>
      </c>
      <c r="B146" s="25" t="s">
        <v>170</v>
      </c>
      <c r="C146" s="25" t="s">
        <v>170</v>
      </c>
      <c r="D146" s="25" t="s">
        <v>170</v>
      </c>
      <c r="E146" s="25" t="s">
        <v>170</v>
      </c>
    </row>
    <row r="147">
      <c r="A147" s="18" t="s">
        <v>341</v>
      </c>
      <c r="B147" s="18" t="s">
        <v>342</v>
      </c>
      <c r="C147" s="18" t="s">
        <v>343</v>
      </c>
      <c r="D147" s="18" t="s">
        <v>344</v>
      </c>
      <c r="E147" s="18" t="s">
        <v>345</v>
      </c>
    </row>
    <row r="148">
      <c r="A148" s="19" t="s">
        <v>346</v>
      </c>
      <c r="B148" s="19" t="s">
        <v>177</v>
      </c>
      <c r="C148" s="19" t="s">
        <v>276</v>
      </c>
      <c r="D148" s="19" t="s">
        <v>570</v>
      </c>
      <c r="E148" s="19">
        <v>1</v>
      </c>
    </row>
    <row r="149">
      <c r="A149" s="19" t="s">
        <v>346</v>
      </c>
      <c r="B149" s="19" t="s">
        <v>177</v>
      </c>
      <c r="C149" s="19" t="s">
        <v>276</v>
      </c>
      <c r="D149" s="19" t="s">
        <v>571</v>
      </c>
      <c r="E149" s="19">
        <v>1</v>
      </c>
    </row>
    <row r="150">
      <c r="A150" s="1" t="s">
        <v>170</v>
      </c>
      <c r="B150" s="1" t="s">
        <v>170</v>
      </c>
      <c r="C150" s="1">
        <f>SUBTOTAL(103,Elements1342012[Elemento])</f>
      </c>
      <c r="D150" s="1" t="s">
        <v>170</v>
      </c>
      <c r="E150" s="1">
        <f>SUBTOTAL(109,Elements1342012[Totais:])</f>
      </c>
    </row>
    <row r="153">
      <c r="A153" s="9" t="s">
        <v>87</v>
      </c>
      <c r="B153" s="9" t="s">
        <v>87</v>
      </c>
      <c r="C153" s="9" t="s">
        <v>87</v>
      </c>
      <c r="D153" s="9" t="s">
        <v>87</v>
      </c>
      <c r="E153" s="9" t="s">
        <v>87</v>
      </c>
    </row>
    <row r="154">
      <c r="A154" s="9" t="s">
        <v>87</v>
      </c>
      <c r="B154" s="9" t="s">
        <v>87</v>
      </c>
      <c r="C154" s="9" t="s">
        <v>87</v>
      </c>
      <c r="D154" s="9" t="s">
        <v>87</v>
      </c>
      <c r="E154" s="9" t="s">
        <v>87</v>
      </c>
    </row>
    <row r="156">
      <c r="A156" s="20" t="s">
        <v>254</v>
      </c>
      <c r="B156" s="20" t="s">
        <v>254</v>
      </c>
      <c r="C156" s="20" t="s">
        <v>254</v>
      </c>
      <c r="D156" s="20" t="s">
        <v>254</v>
      </c>
      <c r="E156" s="20" t="s">
        <v>254</v>
      </c>
    </row>
    <row r="157">
      <c r="A157" s="25" t="s">
        <v>170</v>
      </c>
      <c r="B157" s="25" t="s">
        <v>170</v>
      </c>
      <c r="C157" s="25" t="s">
        <v>170</v>
      </c>
      <c r="D157" s="25" t="s">
        <v>170</v>
      </c>
      <c r="E157" s="25" t="s">
        <v>170</v>
      </c>
    </row>
    <row r="158">
      <c r="A158" s="18" t="s">
        <v>341</v>
      </c>
      <c r="B158" s="18" t="s">
        <v>342</v>
      </c>
      <c r="C158" s="18" t="s">
        <v>343</v>
      </c>
      <c r="D158" s="18" t="s">
        <v>344</v>
      </c>
      <c r="E158" s="18" t="s">
        <v>345</v>
      </c>
    </row>
    <row r="159">
      <c r="A159" s="19" t="s">
        <v>346</v>
      </c>
      <c r="B159" s="19" t="s">
        <v>177</v>
      </c>
      <c r="C159" s="19" t="s">
        <v>278</v>
      </c>
      <c r="D159" s="19" t="s">
        <v>572</v>
      </c>
      <c r="E159" s="19">
        <v>1</v>
      </c>
    </row>
    <row r="160">
      <c r="A160" s="19" t="s">
        <v>346</v>
      </c>
      <c r="B160" s="19" t="s">
        <v>177</v>
      </c>
      <c r="C160" s="19" t="s">
        <v>278</v>
      </c>
      <c r="D160" s="19" t="s">
        <v>573</v>
      </c>
      <c r="E160" s="19">
        <v>1</v>
      </c>
    </row>
    <row r="161">
      <c r="A161" s="19" t="s">
        <v>346</v>
      </c>
      <c r="B161" s="19" t="s">
        <v>177</v>
      </c>
      <c r="C161" s="19" t="s">
        <v>278</v>
      </c>
      <c r="D161" s="19" t="s">
        <v>574</v>
      </c>
      <c r="E161" s="19">
        <v>1</v>
      </c>
    </row>
    <row r="162">
      <c r="A162" s="19" t="s">
        <v>346</v>
      </c>
      <c r="B162" s="19" t="s">
        <v>177</v>
      </c>
      <c r="C162" s="19" t="s">
        <v>278</v>
      </c>
      <c r="D162" s="19" t="s">
        <v>575</v>
      </c>
      <c r="E162" s="19">
        <v>1</v>
      </c>
    </row>
    <row r="163">
      <c r="A163" s="19" t="s">
        <v>346</v>
      </c>
      <c r="B163" s="19" t="s">
        <v>177</v>
      </c>
      <c r="C163" s="19" t="s">
        <v>278</v>
      </c>
      <c r="D163" s="19" t="s">
        <v>576</v>
      </c>
      <c r="E163" s="19">
        <v>1</v>
      </c>
    </row>
    <row r="164">
      <c r="A164" s="1" t="s">
        <v>170</v>
      </c>
      <c r="B164" s="1" t="s">
        <v>170</v>
      </c>
      <c r="C164" s="1">
        <f>SUBTOTAL(103,Elements1342013[Elemento])</f>
      </c>
      <c r="D164" s="1" t="s">
        <v>170</v>
      </c>
      <c r="E164" s="1">
        <f>SUBTOTAL(109,Elements1342013[Totais:])</f>
      </c>
    </row>
    <row r="167">
      <c r="A167" s="9" t="s">
        <v>87</v>
      </c>
      <c r="B167" s="9" t="s">
        <v>87</v>
      </c>
      <c r="C167" s="9" t="s">
        <v>87</v>
      </c>
      <c r="D167" s="9" t="s">
        <v>87</v>
      </c>
      <c r="E167" s="9" t="s">
        <v>87</v>
      </c>
    </row>
    <row r="168">
      <c r="A168" s="9" t="s">
        <v>87</v>
      </c>
      <c r="B168" s="9" t="s">
        <v>87</v>
      </c>
      <c r="C168" s="9" t="s">
        <v>87</v>
      </c>
      <c r="D168" s="9" t="s">
        <v>87</v>
      </c>
      <c r="E168" s="9" t="s">
        <v>87</v>
      </c>
    </row>
    <row r="170">
      <c r="A170" s="20" t="s">
        <v>254</v>
      </c>
      <c r="B170" s="20" t="s">
        <v>254</v>
      </c>
      <c r="C170" s="20" t="s">
        <v>254</v>
      </c>
      <c r="D170" s="20" t="s">
        <v>254</v>
      </c>
      <c r="E170" s="20" t="s">
        <v>254</v>
      </c>
    </row>
    <row r="171">
      <c r="A171" s="25" t="s">
        <v>170</v>
      </c>
      <c r="B171" s="25" t="s">
        <v>170</v>
      </c>
      <c r="C171" s="25" t="s">
        <v>170</v>
      </c>
      <c r="D171" s="25" t="s">
        <v>170</v>
      </c>
      <c r="E171" s="25" t="s">
        <v>170</v>
      </c>
    </row>
    <row r="172">
      <c r="A172" s="18" t="s">
        <v>341</v>
      </c>
      <c r="B172" s="18" t="s">
        <v>342</v>
      </c>
      <c r="C172" s="18" t="s">
        <v>343</v>
      </c>
      <c r="D172" s="18" t="s">
        <v>344</v>
      </c>
      <c r="E172" s="18" t="s">
        <v>345</v>
      </c>
    </row>
    <row r="173">
      <c r="A173" s="19" t="s">
        <v>346</v>
      </c>
      <c r="B173" s="19" t="s">
        <v>177</v>
      </c>
      <c r="C173" s="19" t="s">
        <v>279</v>
      </c>
      <c r="D173" s="19" t="s">
        <v>577</v>
      </c>
      <c r="E173" s="19">
        <v>1</v>
      </c>
    </row>
    <row r="174">
      <c r="A174" s="19" t="s">
        <v>346</v>
      </c>
      <c r="B174" s="19" t="s">
        <v>177</v>
      </c>
      <c r="C174" s="19" t="s">
        <v>279</v>
      </c>
      <c r="D174" s="19" t="s">
        <v>578</v>
      </c>
      <c r="E174" s="19">
        <v>1</v>
      </c>
    </row>
    <row r="175">
      <c r="A175" s="19" t="s">
        <v>346</v>
      </c>
      <c r="B175" s="19" t="s">
        <v>177</v>
      </c>
      <c r="C175" s="19" t="s">
        <v>279</v>
      </c>
      <c r="D175" s="19" t="s">
        <v>579</v>
      </c>
      <c r="E175" s="19">
        <v>1</v>
      </c>
    </row>
    <row r="176">
      <c r="A176" s="1" t="s">
        <v>170</v>
      </c>
      <c r="B176" s="1" t="s">
        <v>170</v>
      </c>
      <c r="C176" s="1">
        <f>SUBTOTAL(103,Elements1342014[Elemento])</f>
      </c>
      <c r="D176" s="1" t="s">
        <v>170</v>
      </c>
      <c r="E176" s="1">
        <f>SUBTOTAL(109,Elements1342014[Totais:])</f>
      </c>
    </row>
    <row r="179">
      <c r="A179" s="9" t="s">
        <v>87</v>
      </c>
      <c r="B179" s="9" t="s">
        <v>87</v>
      </c>
      <c r="C179" s="9" t="s">
        <v>87</v>
      </c>
      <c r="D179" s="9" t="s">
        <v>87</v>
      </c>
      <c r="E179" s="9" t="s">
        <v>87</v>
      </c>
    </row>
    <row r="180">
      <c r="A180" s="9" t="s">
        <v>87</v>
      </c>
      <c r="B180" s="9" t="s">
        <v>87</v>
      </c>
      <c r="C180" s="9" t="s">
        <v>87</v>
      </c>
      <c r="D180" s="9" t="s">
        <v>87</v>
      </c>
      <c r="E180" s="9" t="s">
        <v>87</v>
      </c>
    </row>
    <row r="182">
      <c r="A182" s="20" t="s">
        <v>254</v>
      </c>
      <c r="B182" s="20" t="s">
        <v>254</v>
      </c>
      <c r="C182" s="20" t="s">
        <v>254</v>
      </c>
      <c r="D182" s="20" t="s">
        <v>254</v>
      </c>
      <c r="E182" s="20" t="s">
        <v>254</v>
      </c>
    </row>
    <row r="183">
      <c r="A183" s="25" t="s">
        <v>170</v>
      </c>
      <c r="B183" s="25" t="s">
        <v>170</v>
      </c>
      <c r="C183" s="25" t="s">
        <v>170</v>
      </c>
      <c r="D183" s="25" t="s">
        <v>170</v>
      </c>
      <c r="E183" s="25" t="s">
        <v>170</v>
      </c>
    </row>
    <row r="184">
      <c r="A184" s="18" t="s">
        <v>341</v>
      </c>
      <c r="B184" s="18" t="s">
        <v>342</v>
      </c>
      <c r="C184" s="18" t="s">
        <v>343</v>
      </c>
      <c r="D184" s="18" t="s">
        <v>344</v>
      </c>
      <c r="E184" s="18" t="s">
        <v>345</v>
      </c>
    </row>
    <row r="185">
      <c r="A185" s="19" t="s">
        <v>346</v>
      </c>
      <c r="B185" s="19" t="s">
        <v>177</v>
      </c>
      <c r="C185" s="19" t="s">
        <v>281</v>
      </c>
      <c r="D185" s="19" t="s">
        <v>580</v>
      </c>
      <c r="E185" s="19">
        <v>1</v>
      </c>
    </row>
    <row r="186">
      <c r="A186" s="1" t="s">
        <v>170</v>
      </c>
      <c r="B186" s="1" t="s">
        <v>170</v>
      </c>
      <c r="C186" s="1">
        <f>SUBTOTAL(103,Elements1342015[Elemento])</f>
      </c>
      <c r="D186" s="1" t="s">
        <v>170</v>
      </c>
      <c r="E186" s="1">
        <f>SUBTOTAL(109,Elements1342015[Totais:])</f>
      </c>
    </row>
    <row r="189">
      <c r="A189" s="9" t="s">
        <v>87</v>
      </c>
      <c r="B189" s="9" t="s">
        <v>87</v>
      </c>
      <c r="C189" s="9" t="s">
        <v>87</v>
      </c>
      <c r="D189" s="9" t="s">
        <v>87</v>
      </c>
      <c r="E189" s="9" t="s">
        <v>87</v>
      </c>
    </row>
    <row r="190">
      <c r="A190" s="9" t="s">
        <v>87</v>
      </c>
      <c r="B190" s="9" t="s">
        <v>87</v>
      </c>
      <c r="C190" s="9" t="s">
        <v>87</v>
      </c>
      <c r="D190" s="9" t="s">
        <v>87</v>
      </c>
      <c r="E190" s="9" t="s">
        <v>87</v>
      </c>
    </row>
    <row r="192">
      <c r="A192" s="20" t="s">
        <v>254</v>
      </c>
      <c r="B192" s="20" t="s">
        <v>254</v>
      </c>
      <c r="C192" s="20" t="s">
        <v>254</v>
      </c>
      <c r="D192" s="20" t="s">
        <v>254</v>
      </c>
      <c r="E192" s="20" t="s">
        <v>254</v>
      </c>
    </row>
    <row r="193">
      <c r="A193" s="25" t="s">
        <v>170</v>
      </c>
      <c r="B193" s="25" t="s">
        <v>170</v>
      </c>
      <c r="C193" s="25" t="s">
        <v>170</v>
      </c>
      <c r="D193" s="25" t="s">
        <v>170</v>
      </c>
      <c r="E193" s="25" t="s">
        <v>170</v>
      </c>
    </row>
    <row r="194">
      <c r="A194" s="18" t="s">
        <v>341</v>
      </c>
      <c r="B194" s="18" t="s">
        <v>342</v>
      </c>
      <c r="C194" s="18" t="s">
        <v>343</v>
      </c>
      <c r="D194" s="18" t="s">
        <v>344</v>
      </c>
      <c r="E194" s="18" t="s">
        <v>345</v>
      </c>
    </row>
    <row r="195">
      <c r="A195" s="19" t="s">
        <v>346</v>
      </c>
      <c r="B195" s="19" t="s">
        <v>177</v>
      </c>
      <c r="C195" s="19" t="s">
        <v>283</v>
      </c>
      <c r="D195" s="19" t="s">
        <v>581</v>
      </c>
      <c r="E195" s="19">
        <v>1</v>
      </c>
    </row>
    <row r="196">
      <c r="A196" s="19" t="s">
        <v>346</v>
      </c>
      <c r="B196" s="19" t="s">
        <v>177</v>
      </c>
      <c r="C196" s="19" t="s">
        <v>283</v>
      </c>
      <c r="D196" s="19" t="s">
        <v>582</v>
      </c>
      <c r="E196" s="19">
        <v>1</v>
      </c>
    </row>
    <row r="197">
      <c r="A197" s="19" t="s">
        <v>346</v>
      </c>
      <c r="B197" s="19" t="s">
        <v>177</v>
      </c>
      <c r="C197" s="19" t="s">
        <v>283</v>
      </c>
      <c r="D197" s="19" t="s">
        <v>583</v>
      </c>
      <c r="E197" s="19">
        <v>1</v>
      </c>
    </row>
    <row r="198">
      <c r="A198" s="19" t="s">
        <v>346</v>
      </c>
      <c r="B198" s="19" t="s">
        <v>177</v>
      </c>
      <c r="C198" s="19" t="s">
        <v>283</v>
      </c>
      <c r="D198" s="19" t="s">
        <v>584</v>
      </c>
      <c r="E198" s="19">
        <v>1</v>
      </c>
    </row>
    <row r="199">
      <c r="A199" s="19" t="s">
        <v>346</v>
      </c>
      <c r="B199" s="19" t="s">
        <v>177</v>
      </c>
      <c r="C199" s="19" t="s">
        <v>283</v>
      </c>
      <c r="D199" s="19" t="s">
        <v>585</v>
      </c>
      <c r="E199" s="19">
        <v>1</v>
      </c>
    </row>
    <row r="200">
      <c r="A200" s="19" t="s">
        <v>346</v>
      </c>
      <c r="B200" s="19" t="s">
        <v>177</v>
      </c>
      <c r="C200" s="19" t="s">
        <v>283</v>
      </c>
      <c r="D200" s="19" t="s">
        <v>586</v>
      </c>
      <c r="E200" s="19">
        <v>1</v>
      </c>
    </row>
    <row r="201">
      <c r="A201" s="1" t="s">
        <v>170</v>
      </c>
      <c r="B201" s="1" t="s">
        <v>170</v>
      </c>
      <c r="C201" s="1">
        <f>SUBTOTAL(103,Elements1342016[Elemento])</f>
      </c>
      <c r="D201" s="1" t="s">
        <v>170</v>
      </c>
      <c r="E201" s="1">
        <f>SUBTOTAL(109,Elements1342016[Totais:])</f>
      </c>
    </row>
    <row r="204">
      <c r="A204" s="9" t="s">
        <v>87</v>
      </c>
      <c r="B204" s="9" t="s">
        <v>87</v>
      </c>
      <c r="C204" s="9" t="s">
        <v>87</v>
      </c>
      <c r="D204" s="9" t="s">
        <v>87</v>
      </c>
      <c r="E204" s="9" t="s">
        <v>87</v>
      </c>
    </row>
    <row r="205">
      <c r="A205" s="9" t="s">
        <v>87</v>
      </c>
      <c r="B205" s="9" t="s">
        <v>87</v>
      </c>
      <c r="C205" s="9" t="s">
        <v>87</v>
      </c>
      <c r="D205" s="9" t="s">
        <v>87</v>
      </c>
      <c r="E205" s="9" t="s">
        <v>87</v>
      </c>
    </row>
    <row r="207">
      <c r="A207" s="20" t="s">
        <v>254</v>
      </c>
      <c r="B207" s="20" t="s">
        <v>254</v>
      </c>
      <c r="C207" s="20" t="s">
        <v>254</v>
      </c>
      <c r="D207" s="20" t="s">
        <v>254</v>
      </c>
      <c r="E207" s="20" t="s">
        <v>254</v>
      </c>
    </row>
    <row r="208">
      <c r="A208" s="25" t="s">
        <v>170</v>
      </c>
      <c r="B208" s="25" t="s">
        <v>170</v>
      </c>
      <c r="C208" s="25" t="s">
        <v>170</v>
      </c>
      <c r="D208" s="25" t="s">
        <v>170</v>
      </c>
      <c r="E208" s="25" t="s">
        <v>170</v>
      </c>
    </row>
    <row r="209">
      <c r="A209" s="18" t="s">
        <v>341</v>
      </c>
      <c r="B209" s="18" t="s">
        <v>342</v>
      </c>
      <c r="C209" s="18" t="s">
        <v>343</v>
      </c>
      <c r="D209" s="18" t="s">
        <v>344</v>
      </c>
      <c r="E209" s="18" t="s">
        <v>345</v>
      </c>
    </row>
    <row r="210">
      <c r="A210" s="19" t="s">
        <v>346</v>
      </c>
      <c r="B210" s="19" t="s">
        <v>177</v>
      </c>
      <c r="C210" s="19" t="s">
        <v>285</v>
      </c>
      <c r="D210" s="19" t="s">
        <v>587</v>
      </c>
      <c r="E210" s="19">
        <v>1</v>
      </c>
    </row>
    <row r="211">
      <c r="A211" s="19" t="s">
        <v>346</v>
      </c>
      <c r="B211" s="19" t="s">
        <v>177</v>
      </c>
      <c r="C211" s="19" t="s">
        <v>285</v>
      </c>
      <c r="D211" s="19" t="s">
        <v>588</v>
      </c>
      <c r="E211" s="19">
        <v>1</v>
      </c>
    </row>
    <row r="212">
      <c r="A212" s="19" t="s">
        <v>346</v>
      </c>
      <c r="B212" s="19" t="s">
        <v>177</v>
      </c>
      <c r="C212" s="19" t="s">
        <v>285</v>
      </c>
      <c r="D212" s="19" t="s">
        <v>589</v>
      </c>
      <c r="E212" s="19">
        <v>1</v>
      </c>
    </row>
    <row r="213">
      <c r="A213" s="19" t="s">
        <v>346</v>
      </c>
      <c r="B213" s="19" t="s">
        <v>177</v>
      </c>
      <c r="C213" s="19" t="s">
        <v>285</v>
      </c>
      <c r="D213" s="19" t="s">
        <v>590</v>
      </c>
      <c r="E213" s="19">
        <v>1</v>
      </c>
    </row>
    <row r="214">
      <c r="A214" s="19" t="s">
        <v>346</v>
      </c>
      <c r="B214" s="19" t="s">
        <v>177</v>
      </c>
      <c r="C214" s="19" t="s">
        <v>285</v>
      </c>
      <c r="D214" s="19" t="s">
        <v>591</v>
      </c>
      <c r="E214" s="19">
        <v>1</v>
      </c>
    </row>
    <row r="215">
      <c r="A215" s="19" t="s">
        <v>346</v>
      </c>
      <c r="B215" s="19" t="s">
        <v>177</v>
      </c>
      <c r="C215" s="19" t="s">
        <v>285</v>
      </c>
      <c r="D215" s="19" t="s">
        <v>592</v>
      </c>
      <c r="E215" s="19">
        <v>1</v>
      </c>
    </row>
    <row r="216">
      <c r="A216" s="1" t="s">
        <v>170</v>
      </c>
      <c r="B216" s="1" t="s">
        <v>170</v>
      </c>
      <c r="C216" s="1">
        <f>SUBTOTAL(103,Elements1342017[Elemento])</f>
      </c>
      <c r="D216" s="1" t="s">
        <v>170</v>
      </c>
      <c r="E216" s="1">
        <f>SUBTOTAL(109,Elements1342017[Totais:])</f>
      </c>
    </row>
    <row r="219">
      <c r="A219" s="9" t="s">
        <v>87</v>
      </c>
      <c r="B219" s="9" t="s">
        <v>87</v>
      </c>
      <c r="C219" s="9" t="s">
        <v>87</v>
      </c>
      <c r="D219" s="9" t="s">
        <v>87</v>
      </c>
      <c r="E219" s="9" t="s">
        <v>87</v>
      </c>
    </row>
    <row r="220">
      <c r="A220" s="9" t="s">
        <v>87</v>
      </c>
      <c r="B220" s="9" t="s">
        <v>87</v>
      </c>
      <c r="C220" s="9" t="s">
        <v>87</v>
      </c>
      <c r="D220" s="9" t="s">
        <v>87</v>
      </c>
      <c r="E220" s="9" t="s">
        <v>87</v>
      </c>
    </row>
    <row r="222">
      <c r="A222" s="20" t="s">
        <v>254</v>
      </c>
      <c r="B222" s="20" t="s">
        <v>254</v>
      </c>
      <c r="C222" s="20" t="s">
        <v>254</v>
      </c>
      <c r="D222" s="20" t="s">
        <v>254</v>
      </c>
      <c r="E222" s="20" t="s">
        <v>254</v>
      </c>
    </row>
    <row r="223">
      <c r="A223" s="25" t="s">
        <v>170</v>
      </c>
      <c r="B223" s="25" t="s">
        <v>170</v>
      </c>
      <c r="C223" s="25" t="s">
        <v>170</v>
      </c>
      <c r="D223" s="25" t="s">
        <v>170</v>
      </c>
      <c r="E223" s="25" t="s">
        <v>170</v>
      </c>
    </row>
    <row r="224">
      <c r="A224" s="18" t="s">
        <v>341</v>
      </c>
      <c r="B224" s="18" t="s">
        <v>342</v>
      </c>
      <c r="C224" s="18" t="s">
        <v>343</v>
      </c>
      <c r="D224" s="18" t="s">
        <v>344</v>
      </c>
      <c r="E224" s="18" t="s">
        <v>345</v>
      </c>
    </row>
    <row r="225">
      <c r="A225" s="19" t="s">
        <v>346</v>
      </c>
      <c r="B225" s="19" t="s">
        <v>177</v>
      </c>
      <c r="C225" s="19" t="s">
        <v>287</v>
      </c>
      <c r="D225" s="19" t="s">
        <v>593</v>
      </c>
      <c r="E225" s="19">
        <v>1</v>
      </c>
    </row>
    <row r="226">
      <c r="A226" s="1" t="s">
        <v>170</v>
      </c>
      <c r="B226" s="1" t="s">
        <v>170</v>
      </c>
      <c r="C226" s="1">
        <f>SUBTOTAL(103,Elements1342018[Elemento])</f>
      </c>
      <c r="D226" s="1" t="s">
        <v>170</v>
      </c>
      <c r="E226" s="1">
        <f>SUBTOTAL(109,Elements1342018[Totais:])</f>
      </c>
    </row>
    <row r="229">
      <c r="A229" s="9" t="s">
        <v>87</v>
      </c>
      <c r="B229" s="9" t="s">
        <v>87</v>
      </c>
      <c r="C229" s="9" t="s">
        <v>87</v>
      </c>
      <c r="D229" s="9" t="s">
        <v>87</v>
      </c>
      <c r="E229" s="9" t="s">
        <v>87</v>
      </c>
    </row>
    <row r="230">
      <c r="A230" s="9" t="s">
        <v>87</v>
      </c>
      <c r="B230" s="9" t="s">
        <v>87</v>
      </c>
      <c r="C230" s="9" t="s">
        <v>87</v>
      </c>
      <c r="D230" s="9" t="s">
        <v>87</v>
      </c>
      <c r="E230" s="9" t="s">
        <v>87</v>
      </c>
    </row>
    <row r="232">
      <c r="A232" s="20" t="s">
        <v>254</v>
      </c>
      <c r="B232" s="20" t="s">
        <v>254</v>
      </c>
      <c r="C232" s="20" t="s">
        <v>254</v>
      </c>
      <c r="D232" s="20" t="s">
        <v>254</v>
      </c>
      <c r="E232" s="20" t="s">
        <v>254</v>
      </c>
    </row>
    <row r="233">
      <c r="A233" s="25" t="s">
        <v>170</v>
      </c>
      <c r="B233" s="25" t="s">
        <v>170</v>
      </c>
      <c r="C233" s="25" t="s">
        <v>170</v>
      </c>
      <c r="D233" s="25" t="s">
        <v>170</v>
      </c>
      <c r="E233" s="25" t="s">
        <v>170</v>
      </c>
    </row>
    <row r="234">
      <c r="A234" s="18" t="s">
        <v>341</v>
      </c>
      <c r="B234" s="18" t="s">
        <v>342</v>
      </c>
      <c r="C234" s="18" t="s">
        <v>343</v>
      </c>
      <c r="D234" s="18" t="s">
        <v>344</v>
      </c>
      <c r="E234" s="18" t="s">
        <v>345</v>
      </c>
    </row>
    <row r="235">
      <c r="A235" s="19" t="s">
        <v>346</v>
      </c>
      <c r="B235" s="19" t="s">
        <v>177</v>
      </c>
      <c r="C235" s="19" t="s">
        <v>289</v>
      </c>
      <c r="D235" s="19" t="s">
        <v>594</v>
      </c>
      <c r="E235" s="19">
        <v>1</v>
      </c>
    </row>
    <row r="236">
      <c r="A236" s="19" t="s">
        <v>346</v>
      </c>
      <c r="B236" s="19" t="s">
        <v>177</v>
      </c>
      <c r="C236" s="19" t="s">
        <v>289</v>
      </c>
      <c r="D236" s="19" t="s">
        <v>595</v>
      </c>
      <c r="E236" s="19">
        <v>1</v>
      </c>
    </row>
    <row r="237">
      <c r="A237" s="19" t="s">
        <v>346</v>
      </c>
      <c r="B237" s="19" t="s">
        <v>177</v>
      </c>
      <c r="C237" s="19" t="s">
        <v>289</v>
      </c>
      <c r="D237" s="19" t="s">
        <v>596</v>
      </c>
      <c r="E237" s="19">
        <v>1</v>
      </c>
    </row>
    <row r="238">
      <c r="A238" s="19" t="s">
        <v>346</v>
      </c>
      <c r="B238" s="19" t="s">
        <v>177</v>
      </c>
      <c r="C238" s="19" t="s">
        <v>289</v>
      </c>
      <c r="D238" s="19" t="s">
        <v>597</v>
      </c>
      <c r="E238" s="19">
        <v>1</v>
      </c>
    </row>
    <row r="239">
      <c r="A239" s="19" t="s">
        <v>346</v>
      </c>
      <c r="B239" s="19" t="s">
        <v>177</v>
      </c>
      <c r="C239" s="19" t="s">
        <v>289</v>
      </c>
      <c r="D239" s="19" t="s">
        <v>598</v>
      </c>
      <c r="E239" s="19">
        <v>1</v>
      </c>
    </row>
    <row r="240">
      <c r="A240" s="19" t="s">
        <v>346</v>
      </c>
      <c r="B240" s="19" t="s">
        <v>177</v>
      </c>
      <c r="C240" s="19" t="s">
        <v>289</v>
      </c>
      <c r="D240" s="19" t="s">
        <v>599</v>
      </c>
      <c r="E240" s="19">
        <v>1</v>
      </c>
    </row>
    <row r="241">
      <c r="A241" s="19" t="s">
        <v>346</v>
      </c>
      <c r="B241" s="19" t="s">
        <v>177</v>
      </c>
      <c r="C241" s="19" t="s">
        <v>289</v>
      </c>
      <c r="D241" s="19" t="s">
        <v>600</v>
      </c>
      <c r="E241" s="19">
        <v>1</v>
      </c>
    </row>
    <row r="242">
      <c r="A242" s="19" t="s">
        <v>346</v>
      </c>
      <c r="B242" s="19" t="s">
        <v>177</v>
      </c>
      <c r="C242" s="19" t="s">
        <v>289</v>
      </c>
      <c r="D242" s="19" t="s">
        <v>601</v>
      </c>
      <c r="E242" s="19">
        <v>1</v>
      </c>
    </row>
    <row r="243">
      <c r="A243" s="19" t="s">
        <v>346</v>
      </c>
      <c r="B243" s="19" t="s">
        <v>177</v>
      </c>
      <c r="C243" s="19" t="s">
        <v>289</v>
      </c>
      <c r="D243" s="19" t="s">
        <v>602</v>
      </c>
      <c r="E243" s="19">
        <v>1</v>
      </c>
    </row>
    <row r="244">
      <c r="A244" s="19" t="s">
        <v>346</v>
      </c>
      <c r="B244" s="19" t="s">
        <v>177</v>
      </c>
      <c r="C244" s="19" t="s">
        <v>289</v>
      </c>
      <c r="D244" s="19" t="s">
        <v>603</v>
      </c>
      <c r="E244" s="19">
        <v>1</v>
      </c>
    </row>
    <row r="245">
      <c r="A245" s="19" t="s">
        <v>346</v>
      </c>
      <c r="B245" s="19" t="s">
        <v>177</v>
      </c>
      <c r="C245" s="19" t="s">
        <v>289</v>
      </c>
      <c r="D245" s="19" t="s">
        <v>604</v>
      </c>
      <c r="E245" s="19">
        <v>1</v>
      </c>
    </row>
    <row r="246">
      <c r="A246" s="19" t="s">
        <v>346</v>
      </c>
      <c r="B246" s="19" t="s">
        <v>177</v>
      </c>
      <c r="C246" s="19" t="s">
        <v>289</v>
      </c>
      <c r="D246" s="19" t="s">
        <v>605</v>
      </c>
      <c r="E246" s="19">
        <v>1</v>
      </c>
    </row>
    <row r="247">
      <c r="A247" s="19" t="s">
        <v>346</v>
      </c>
      <c r="B247" s="19" t="s">
        <v>177</v>
      </c>
      <c r="C247" s="19" t="s">
        <v>289</v>
      </c>
      <c r="D247" s="19" t="s">
        <v>606</v>
      </c>
      <c r="E247" s="19">
        <v>1</v>
      </c>
    </row>
    <row r="248">
      <c r="A248" s="19" t="s">
        <v>346</v>
      </c>
      <c r="B248" s="19" t="s">
        <v>177</v>
      </c>
      <c r="C248" s="19" t="s">
        <v>289</v>
      </c>
      <c r="D248" s="19" t="s">
        <v>607</v>
      </c>
      <c r="E248" s="19">
        <v>1</v>
      </c>
    </row>
    <row r="249">
      <c r="A249" s="19" t="s">
        <v>346</v>
      </c>
      <c r="B249" s="19" t="s">
        <v>177</v>
      </c>
      <c r="C249" s="19" t="s">
        <v>289</v>
      </c>
      <c r="D249" s="19" t="s">
        <v>608</v>
      </c>
      <c r="E249" s="19">
        <v>1</v>
      </c>
    </row>
    <row r="250">
      <c r="A250" s="19" t="s">
        <v>346</v>
      </c>
      <c r="B250" s="19" t="s">
        <v>177</v>
      </c>
      <c r="C250" s="19" t="s">
        <v>289</v>
      </c>
      <c r="D250" s="19" t="s">
        <v>609</v>
      </c>
      <c r="E250" s="19">
        <v>1</v>
      </c>
    </row>
    <row r="251">
      <c r="A251" s="19" t="s">
        <v>346</v>
      </c>
      <c r="B251" s="19" t="s">
        <v>177</v>
      </c>
      <c r="C251" s="19" t="s">
        <v>289</v>
      </c>
      <c r="D251" s="19" t="s">
        <v>610</v>
      </c>
      <c r="E251" s="19">
        <v>1</v>
      </c>
    </row>
    <row r="252">
      <c r="A252" s="19" t="s">
        <v>346</v>
      </c>
      <c r="B252" s="19" t="s">
        <v>177</v>
      </c>
      <c r="C252" s="19" t="s">
        <v>289</v>
      </c>
      <c r="D252" s="19" t="s">
        <v>611</v>
      </c>
      <c r="E252" s="19">
        <v>1</v>
      </c>
    </row>
    <row r="253">
      <c r="A253" s="19" t="s">
        <v>346</v>
      </c>
      <c r="B253" s="19" t="s">
        <v>177</v>
      </c>
      <c r="C253" s="19" t="s">
        <v>289</v>
      </c>
      <c r="D253" s="19" t="s">
        <v>612</v>
      </c>
      <c r="E253" s="19">
        <v>1</v>
      </c>
    </row>
    <row r="254">
      <c r="A254" s="19" t="s">
        <v>346</v>
      </c>
      <c r="B254" s="19" t="s">
        <v>177</v>
      </c>
      <c r="C254" s="19" t="s">
        <v>289</v>
      </c>
      <c r="D254" s="19" t="s">
        <v>613</v>
      </c>
      <c r="E254" s="19">
        <v>1</v>
      </c>
    </row>
    <row r="255">
      <c r="A255" s="19" t="s">
        <v>346</v>
      </c>
      <c r="B255" s="19" t="s">
        <v>177</v>
      </c>
      <c r="C255" s="19" t="s">
        <v>289</v>
      </c>
      <c r="D255" s="19" t="s">
        <v>614</v>
      </c>
      <c r="E255" s="19">
        <v>1</v>
      </c>
    </row>
    <row r="256">
      <c r="A256" s="19" t="s">
        <v>346</v>
      </c>
      <c r="B256" s="19" t="s">
        <v>177</v>
      </c>
      <c r="C256" s="19" t="s">
        <v>289</v>
      </c>
      <c r="D256" s="19" t="s">
        <v>615</v>
      </c>
      <c r="E256" s="19">
        <v>1</v>
      </c>
    </row>
    <row r="257">
      <c r="A257" s="19" t="s">
        <v>346</v>
      </c>
      <c r="B257" s="19" t="s">
        <v>177</v>
      </c>
      <c r="C257" s="19" t="s">
        <v>289</v>
      </c>
      <c r="D257" s="19" t="s">
        <v>616</v>
      </c>
      <c r="E257" s="19">
        <v>1</v>
      </c>
    </row>
    <row r="258">
      <c r="A258" s="19" t="s">
        <v>346</v>
      </c>
      <c r="B258" s="19" t="s">
        <v>177</v>
      </c>
      <c r="C258" s="19" t="s">
        <v>289</v>
      </c>
      <c r="D258" s="19" t="s">
        <v>617</v>
      </c>
      <c r="E258" s="19">
        <v>1</v>
      </c>
    </row>
    <row r="259">
      <c r="A259" s="19" t="s">
        <v>346</v>
      </c>
      <c r="B259" s="19" t="s">
        <v>177</v>
      </c>
      <c r="C259" s="19" t="s">
        <v>289</v>
      </c>
      <c r="D259" s="19" t="s">
        <v>618</v>
      </c>
      <c r="E259" s="19">
        <v>1</v>
      </c>
    </row>
    <row r="260">
      <c r="A260" s="19" t="s">
        <v>346</v>
      </c>
      <c r="B260" s="19" t="s">
        <v>177</v>
      </c>
      <c r="C260" s="19" t="s">
        <v>289</v>
      </c>
      <c r="D260" s="19" t="s">
        <v>619</v>
      </c>
      <c r="E260" s="19">
        <v>1</v>
      </c>
    </row>
    <row r="261">
      <c r="A261" s="1" t="s">
        <v>170</v>
      </c>
      <c r="B261" s="1" t="s">
        <v>170</v>
      </c>
      <c r="C261" s="1">
        <f>SUBTOTAL(103,Elements1342019[Elemento])</f>
      </c>
      <c r="D261" s="1" t="s">
        <v>170</v>
      </c>
      <c r="E261" s="1">
        <f>SUBTOTAL(109,Elements1342019[Totais:])</f>
      </c>
    </row>
    <row r="264">
      <c r="A264" s="9" t="s">
        <v>87</v>
      </c>
      <c r="B264" s="9" t="s">
        <v>87</v>
      </c>
      <c r="C264" s="9" t="s">
        <v>87</v>
      </c>
      <c r="D264" s="9" t="s">
        <v>87</v>
      </c>
      <c r="E264" s="9" t="s">
        <v>87</v>
      </c>
    </row>
    <row r="265">
      <c r="A265" s="9" t="s">
        <v>87</v>
      </c>
      <c r="B265" s="9" t="s">
        <v>87</v>
      </c>
      <c r="C265" s="9" t="s">
        <v>87</v>
      </c>
      <c r="D265" s="9" t="s">
        <v>87</v>
      </c>
      <c r="E265" s="9" t="s">
        <v>87</v>
      </c>
    </row>
    <row r="267">
      <c r="A267" s="20" t="s">
        <v>254</v>
      </c>
      <c r="B267" s="20" t="s">
        <v>254</v>
      </c>
      <c r="C267" s="20" t="s">
        <v>254</v>
      </c>
      <c r="D267" s="20" t="s">
        <v>254</v>
      </c>
      <c r="E267" s="20" t="s">
        <v>254</v>
      </c>
    </row>
    <row r="268">
      <c r="A268" s="25" t="s">
        <v>170</v>
      </c>
      <c r="B268" s="25" t="s">
        <v>170</v>
      </c>
      <c r="C268" s="25" t="s">
        <v>170</v>
      </c>
      <c r="D268" s="25" t="s">
        <v>170</v>
      </c>
      <c r="E268" s="25" t="s">
        <v>170</v>
      </c>
    </row>
    <row r="269">
      <c r="A269" s="18" t="s">
        <v>341</v>
      </c>
      <c r="B269" s="18" t="s">
        <v>342</v>
      </c>
      <c r="C269" s="18" t="s">
        <v>343</v>
      </c>
      <c r="D269" s="18" t="s">
        <v>344</v>
      </c>
      <c r="E269" s="18" t="s">
        <v>345</v>
      </c>
    </row>
    <row r="270">
      <c r="A270" s="19" t="s">
        <v>346</v>
      </c>
      <c r="B270" s="19" t="s">
        <v>177</v>
      </c>
      <c r="C270" s="19" t="s">
        <v>291</v>
      </c>
      <c r="D270" s="19" t="s">
        <v>620</v>
      </c>
      <c r="E270" s="19">
        <v>1</v>
      </c>
    </row>
    <row r="271">
      <c r="A271" s="19" t="s">
        <v>346</v>
      </c>
      <c r="B271" s="19" t="s">
        <v>177</v>
      </c>
      <c r="C271" s="19" t="s">
        <v>291</v>
      </c>
      <c r="D271" s="19" t="s">
        <v>621</v>
      </c>
      <c r="E271" s="19">
        <v>1</v>
      </c>
    </row>
    <row r="272">
      <c r="A272" s="19" t="s">
        <v>346</v>
      </c>
      <c r="B272" s="19" t="s">
        <v>177</v>
      </c>
      <c r="C272" s="19" t="s">
        <v>291</v>
      </c>
      <c r="D272" s="19" t="s">
        <v>622</v>
      </c>
      <c r="E272" s="19">
        <v>1</v>
      </c>
    </row>
    <row r="273">
      <c r="A273" s="19" t="s">
        <v>346</v>
      </c>
      <c r="B273" s="19" t="s">
        <v>177</v>
      </c>
      <c r="C273" s="19" t="s">
        <v>291</v>
      </c>
      <c r="D273" s="19" t="s">
        <v>623</v>
      </c>
      <c r="E273" s="19">
        <v>1</v>
      </c>
    </row>
    <row r="274">
      <c r="A274" s="19" t="s">
        <v>346</v>
      </c>
      <c r="B274" s="19" t="s">
        <v>177</v>
      </c>
      <c r="C274" s="19" t="s">
        <v>291</v>
      </c>
      <c r="D274" s="19" t="s">
        <v>624</v>
      </c>
      <c r="E274" s="19">
        <v>1</v>
      </c>
    </row>
    <row r="275">
      <c r="A275" s="19" t="s">
        <v>346</v>
      </c>
      <c r="B275" s="19" t="s">
        <v>177</v>
      </c>
      <c r="C275" s="19" t="s">
        <v>291</v>
      </c>
      <c r="D275" s="19" t="s">
        <v>625</v>
      </c>
      <c r="E275" s="19">
        <v>1</v>
      </c>
    </row>
    <row r="276">
      <c r="A276" s="1" t="s">
        <v>170</v>
      </c>
      <c r="B276" s="1" t="s">
        <v>170</v>
      </c>
      <c r="C276" s="1">
        <f>SUBTOTAL(103,Elements1342020[Elemento])</f>
      </c>
      <c r="D276" s="1" t="s">
        <v>170</v>
      </c>
      <c r="E276" s="1">
        <f>SUBTOTAL(109,Elements1342020[Totais:])</f>
      </c>
    </row>
    <row r="279">
      <c r="A279" s="9" t="s">
        <v>87</v>
      </c>
      <c r="B279" s="9" t="s">
        <v>87</v>
      </c>
      <c r="C279" s="9" t="s">
        <v>87</v>
      </c>
      <c r="D279" s="9" t="s">
        <v>87</v>
      </c>
      <c r="E279" s="9" t="s">
        <v>87</v>
      </c>
    </row>
    <row r="280">
      <c r="A280" s="9" t="s">
        <v>87</v>
      </c>
      <c r="B280" s="9" t="s">
        <v>87</v>
      </c>
      <c r="C280" s="9" t="s">
        <v>87</v>
      </c>
      <c r="D280" s="9" t="s">
        <v>87</v>
      </c>
      <c r="E280" s="9" t="s">
        <v>87</v>
      </c>
    </row>
    <row r="282">
      <c r="A282" s="20" t="s">
        <v>254</v>
      </c>
      <c r="B282" s="20" t="s">
        <v>254</v>
      </c>
      <c r="C282" s="20" t="s">
        <v>254</v>
      </c>
      <c r="D282" s="20" t="s">
        <v>254</v>
      </c>
      <c r="E282" s="20" t="s">
        <v>254</v>
      </c>
    </row>
    <row r="283">
      <c r="A283" s="25" t="s">
        <v>170</v>
      </c>
      <c r="B283" s="25" t="s">
        <v>170</v>
      </c>
      <c r="C283" s="25" t="s">
        <v>170</v>
      </c>
      <c r="D283" s="25" t="s">
        <v>170</v>
      </c>
      <c r="E283" s="25" t="s">
        <v>170</v>
      </c>
    </row>
    <row r="284">
      <c r="A284" s="18" t="s">
        <v>341</v>
      </c>
      <c r="B284" s="18" t="s">
        <v>342</v>
      </c>
      <c r="C284" s="18" t="s">
        <v>343</v>
      </c>
      <c r="D284" s="18" t="s">
        <v>344</v>
      </c>
      <c r="E284" s="18" t="s">
        <v>345</v>
      </c>
    </row>
    <row r="285">
      <c r="A285" s="19" t="s">
        <v>346</v>
      </c>
      <c r="B285" s="19" t="s">
        <v>177</v>
      </c>
      <c r="C285" s="19" t="s">
        <v>293</v>
      </c>
      <c r="D285" s="19" t="s">
        <v>626</v>
      </c>
      <c r="E285" s="19">
        <v>1</v>
      </c>
    </row>
    <row r="286">
      <c r="A286" s="19" t="s">
        <v>346</v>
      </c>
      <c r="B286" s="19" t="s">
        <v>177</v>
      </c>
      <c r="C286" s="19" t="s">
        <v>293</v>
      </c>
      <c r="D286" s="19" t="s">
        <v>627</v>
      </c>
      <c r="E286" s="19">
        <v>1</v>
      </c>
    </row>
    <row r="287">
      <c r="A287" s="19" t="s">
        <v>346</v>
      </c>
      <c r="B287" s="19" t="s">
        <v>177</v>
      </c>
      <c r="C287" s="19" t="s">
        <v>293</v>
      </c>
      <c r="D287" s="19" t="s">
        <v>628</v>
      </c>
      <c r="E287" s="19">
        <v>1</v>
      </c>
    </row>
    <row r="288">
      <c r="A288" s="19" t="s">
        <v>346</v>
      </c>
      <c r="B288" s="19" t="s">
        <v>177</v>
      </c>
      <c r="C288" s="19" t="s">
        <v>293</v>
      </c>
      <c r="D288" s="19" t="s">
        <v>629</v>
      </c>
      <c r="E288" s="19">
        <v>1</v>
      </c>
    </row>
    <row r="289">
      <c r="A289" s="19" t="s">
        <v>346</v>
      </c>
      <c r="B289" s="19" t="s">
        <v>177</v>
      </c>
      <c r="C289" s="19" t="s">
        <v>293</v>
      </c>
      <c r="D289" s="19" t="s">
        <v>630</v>
      </c>
      <c r="E289" s="19">
        <v>1</v>
      </c>
    </row>
    <row r="290">
      <c r="A290" s="19" t="s">
        <v>346</v>
      </c>
      <c r="B290" s="19" t="s">
        <v>177</v>
      </c>
      <c r="C290" s="19" t="s">
        <v>293</v>
      </c>
      <c r="D290" s="19" t="s">
        <v>631</v>
      </c>
      <c r="E290" s="19">
        <v>1</v>
      </c>
    </row>
    <row r="291">
      <c r="A291" s="19" t="s">
        <v>346</v>
      </c>
      <c r="B291" s="19" t="s">
        <v>177</v>
      </c>
      <c r="C291" s="19" t="s">
        <v>293</v>
      </c>
      <c r="D291" s="19" t="s">
        <v>632</v>
      </c>
      <c r="E291" s="19">
        <v>1</v>
      </c>
    </row>
    <row r="292">
      <c r="A292" s="19" t="s">
        <v>346</v>
      </c>
      <c r="B292" s="19" t="s">
        <v>177</v>
      </c>
      <c r="C292" s="19" t="s">
        <v>293</v>
      </c>
      <c r="D292" s="19" t="s">
        <v>633</v>
      </c>
      <c r="E292" s="19">
        <v>1</v>
      </c>
    </row>
    <row r="293">
      <c r="A293" s="19" t="s">
        <v>346</v>
      </c>
      <c r="B293" s="19" t="s">
        <v>177</v>
      </c>
      <c r="C293" s="19" t="s">
        <v>293</v>
      </c>
      <c r="D293" s="19" t="s">
        <v>634</v>
      </c>
      <c r="E293" s="19">
        <v>1</v>
      </c>
    </row>
    <row r="294">
      <c r="A294" s="19" t="s">
        <v>346</v>
      </c>
      <c r="B294" s="19" t="s">
        <v>177</v>
      </c>
      <c r="C294" s="19" t="s">
        <v>293</v>
      </c>
      <c r="D294" s="19" t="s">
        <v>635</v>
      </c>
      <c r="E294" s="19">
        <v>1</v>
      </c>
    </row>
    <row r="295">
      <c r="A295" s="19" t="s">
        <v>346</v>
      </c>
      <c r="B295" s="19" t="s">
        <v>177</v>
      </c>
      <c r="C295" s="19" t="s">
        <v>293</v>
      </c>
      <c r="D295" s="19" t="s">
        <v>636</v>
      </c>
      <c r="E295" s="19">
        <v>1</v>
      </c>
    </row>
    <row r="296">
      <c r="A296" s="19" t="s">
        <v>346</v>
      </c>
      <c r="B296" s="19" t="s">
        <v>177</v>
      </c>
      <c r="C296" s="19" t="s">
        <v>293</v>
      </c>
      <c r="D296" s="19" t="s">
        <v>637</v>
      </c>
      <c r="E296" s="19">
        <v>1</v>
      </c>
    </row>
    <row r="297">
      <c r="A297" s="19" t="s">
        <v>346</v>
      </c>
      <c r="B297" s="19" t="s">
        <v>177</v>
      </c>
      <c r="C297" s="19" t="s">
        <v>293</v>
      </c>
      <c r="D297" s="19" t="s">
        <v>638</v>
      </c>
      <c r="E297" s="19">
        <v>1</v>
      </c>
    </row>
    <row r="298">
      <c r="A298" s="19" t="s">
        <v>346</v>
      </c>
      <c r="B298" s="19" t="s">
        <v>177</v>
      </c>
      <c r="C298" s="19" t="s">
        <v>293</v>
      </c>
      <c r="D298" s="19" t="s">
        <v>639</v>
      </c>
      <c r="E298" s="19">
        <v>1</v>
      </c>
    </row>
    <row r="299">
      <c r="A299" s="19" t="s">
        <v>346</v>
      </c>
      <c r="B299" s="19" t="s">
        <v>177</v>
      </c>
      <c r="C299" s="19" t="s">
        <v>293</v>
      </c>
      <c r="D299" s="19" t="s">
        <v>640</v>
      </c>
      <c r="E299" s="19">
        <v>1</v>
      </c>
    </row>
    <row r="300">
      <c r="A300" s="19" t="s">
        <v>346</v>
      </c>
      <c r="B300" s="19" t="s">
        <v>177</v>
      </c>
      <c r="C300" s="19" t="s">
        <v>293</v>
      </c>
      <c r="D300" s="19" t="s">
        <v>641</v>
      </c>
      <c r="E300" s="19">
        <v>1</v>
      </c>
    </row>
    <row r="301">
      <c r="A301" s="19" t="s">
        <v>346</v>
      </c>
      <c r="B301" s="19" t="s">
        <v>177</v>
      </c>
      <c r="C301" s="19" t="s">
        <v>293</v>
      </c>
      <c r="D301" s="19" t="s">
        <v>642</v>
      </c>
      <c r="E301" s="19">
        <v>1</v>
      </c>
    </row>
    <row r="302">
      <c r="A302" s="19" t="s">
        <v>346</v>
      </c>
      <c r="B302" s="19" t="s">
        <v>177</v>
      </c>
      <c r="C302" s="19" t="s">
        <v>293</v>
      </c>
      <c r="D302" s="19" t="s">
        <v>643</v>
      </c>
      <c r="E302" s="19">
        <v>1</v>
      </c>
    </row>
    <row r="303">
      <c r="A303" s="19" t="s">
        <v>346</v>
      </c>
      <c r="B303" s="19" t="s">
        <v>177</v>
      </c>
      <c r="C303" s="19" t="s">
        <v>293</v>
      </c>
      <c r="D303" s="19" t="s">
        <v>644</v>
      </c>
      <c r="E303" s="19">
        <v>1</v>
      </c>
    </row>
    <row r="304">
      <c r="A304" s="19" t="s">
        <v>346</v>
      </c>
      <c r="B304" s="19" t="s">
        <v>177</v>
      </c>
      <c r="C304" s="19" t="s">
        <v>293</v>
      </c>
      <c r="D304" s="19" t="s">
        <v>645</v>
      </c>
      <c r="E304" s="19">
        <v>1</v>
      </c>
    </row>
    <row r="305">
      <c r="A305" s="19" t="s">
        <v>346</v>
      </c>
      <c r="B305" s="19" t="s">
        <v>177</v>
      </c>
      <c r="C305" s="19" t="s">
        <v>293</v>
      </c>
      <c r="D305" s="19" t="s">
        <v>646</v>
      </c>
      <c r="E305" s="19">
        <v>1</v>
      </c>
    </row>
    <row r="306">
      <c r="A306" s="19" t="s">
        <v>346</v>
      </c>
      <c r="B306" s="19" t="s">
        <v>177</v>
      </c>
      <c r="C306" s="19" t="s">
        <v>293</v>
      </c>
      <c r="D306" s="19" t="s">
        <v>647</v>
      </c>
      <c r="E306" s="19">
        <v>1</v>
      </c>
    </row>
    <row r="307">
      <c r="A307" s="19" t="s">
        <v>346</v>
      </c>
      <c r="B307" s="19" t="s">
        <v>177</v>
      </c>
      <c r="C307" s="19" t="s">
        <v>293</v>
      </c>
      <c r="D307" s="19" t="s">
        <v>648</v>
      </c>
      <c r="E307" s="19">
        <v>1</v>
      </c>
    </row>
    <row r="308">
      <c r="A308" s="19" t="s">
        <v>346</v>
      </c>
      <c r="B308" s="19" t="s">
        <v>177</v>
      </c>
      <c r="C308" s="19" t="s">
        <v>293</v>
      </c>
      <c r="D308" s="19" t="s">
        <v>649</v>
      </c>
      <c r="E308" s="19">
        <v>1</v>
      </c>
    </row>
    <row r="309">
      <c r="A309" s="19" t="s">
        <v>346</v>
      </c>
      <c r="B309" s="19" t="s">
        <v>177</v>
      </c>
      <c r="C309" s="19" t="s">
        <v>293</v>
      </c>
      <c r="D309" s="19" t="s">
        <v>650</v>
      </c>
      <c r="E309" s="19">
        <v>1</v>
      </c>
    </row>
    <row r="310">
      <c r="A310" s="19" t="s">
        <v>346</v>
      </c>
      <c r="B310" s="19" t="s">
        <v>177</v>
      </c>
      <c r="C310" s="19" t="s">
        <v>293</v>
      </c>
      <c r="D310" s="19" t="s">
        <v>651</v>
      </c>
      <c r="E310" s="19">
        <v>1</v>
      </c>
    </row>
    <row r="311">
      <c r="A311" s="1" t="s">
        <v>170</v>
      </c>
      <c r="B311" s="1" t="s">
        <v>170</v>
      </c>
      <c r="C311" s="1">
        <f>SUBTOTAL(103,Elements1342021[Elemento])</f>
      </c>
      <c r="D311" s="1" t="s">
        <v>170</v>
      </c>
      <c r="E311" s="1">
        <f>SUBTOTAL(109,Elements1342021[Totais:])</f>
      </c>
    </row>
  </sheetData>
  <mergeCells>
    <mergeCell ref="A1:E2"/>
    <mergeCell ref="A4:E4"/>
    <mergeCell ref="A5:E5"/>
    <mergeCell ref="A11:E12"/>
    <mergeCell ref="A14:E14"/>
    <mergeCell ref="A15:E15"/>
    <mergeCell ref="A21:E22"/>
    <mergeCell ref="A24:E24"/>
    <mergeCell ref="A25:E25"/>
    <mergeCell ref="A31:E32"/>
    <mergeCell ref="A34:E34"/>
    <mergeCell ref="A35:E35"/>
    <mergeCell ref="A41:E42"/>
    <mergeCell ref="A44:E44"/>
    <mergeCell ref="A45:E45"/>
    <mergeCell ref="A51:E52"/>
    <mergeCell ref="A54:E54"/>
    <mergeCell ref="A55:E55"/>
    <mergeCell ref="A74:E75"/>
    <mergeCell ref="A77:E77"/>
    <mergeCell ref="A78:E78"/>
    <mergeCell ref="A84:E85"/>
    <mergeCell ref="A87:E87"/>
    <mergeCell ref="A88:E88"/>
    <mergeCell ref="A94:E95"/>
    <mergeCell ref="A97:E97"/>
    <mergeCell ref="A98:E98"/>
    <mergeCell ref="A116:E117"/>
    <mergeCell ref="A119:E119"/>
    <mergeCell ref="A120:E120"/>
    <mergeCell ref="A131:E132"/>
    <mergeCell ref="A134:E134"/>
    <mergeCell ref="A135:E135"/>
    <mergeCell ref="A142:E143"/>
    <mergeCell ref="A145:E145"/>
    <mergeCell ref="A146:E146"/>
    <mergeCell ref="A153:E154"/>
    <mergeCell ref="A156:E156"/>
    <mergeCell ref="A157:E157"/>
    <mergeCell ref="A167:E168"/>
    <mergeCell ref="A170:E170"/>
    <mergeCell ref="A171:E171"/>
    <mergeCell ref="A179:E180"/>
    <mergeCell ref="A182:E182"/>
    <mergeCell ref="A183:E183"/>
    <mergeCell ref="A189:E190"/>
    <mergeCell ref="A192:E192"/>
    <mergeCell ref="A193:E193"/>
    <mergeCell ref="A204:E205"/>
    <mergeCell ref="A207:E207"/>
    <mergeCell ref="A208:E208"/>
    <mergeCell ref="A219:E220"/>
    <mergeCell ref="A222:E222"/>
    <mergeCell ref="A223:E223"/>
    <mergeCell ref="A229:E230"/>
    <mergeCell ref="A232:E232"/>
    <mergeCell ref="A233:E233"/>
    <mergeCell ref="A264:E265"/>
    <mergeCell ref="A267:E267"/>
    <mergeCell ref="A268:E268"/>
    <mergeCell ref="A279:E280"/>
    <mergeCell ref="A282:E282"/>
    <mergeCell ref="A283:E283"/>
  </mergeCells>
  <hyperlinks>
    <hyperlink ref="A1" r:id="rId22"/>
    <hyperlink ref="B1" r:id="rId23"/>
    <hyperlink ref="C1" r:id="rId24"/>
    <hyperlink ref="D1" r:id="rId25"/>
    <hyperlink ref="E1" r:id="rId26"/>
    <hyperlink ref="A2" r:id="rId27"/>
    <hyperlink ref="B2" r:id="rId28"/>
    <hyperlink ref="C2" r:id="rId29"/>
    <hyperlink ref="D2" r:id="rId30"/>
    <hyperlink ref="E2" r:id="rId31"/>
    <hyperlink ref="A4" r:id="rId32"/>
    <hyperlink ref="B4" r:id="rId33"/>
    <hyperlink ref="C4" r:id="rId34"/>
    <hyperlink ref="D4" r:id="rId35"/>
    <hyperlink ref="E4" r:id="rId36"/>
    <hyperlink ref="A11" r:id="rId37"/>
    <hyperlink ref="B11" r:id="rId38"/>
    <hyperlink ref="C11" r:id="rId39"/>
    <hyperlink ref="D11" r:id="rId40"/>
    <hyperlink ref="E11" r:id="rId41"/>
    <hyperlink ref="A12" r:id="rId42"/>
    <hyperlink ref="B12" r:id="rId43"/>
    <hyperlink ref="C12" r:id="rId44"/>
    <hyperlink ref="D12" r:id="rId45"/>
    <hyperlink ref="E12" r:id="rId46"/>
    <hyperlink ref="A14" r:id="rId47"/>
    <hyperlink ref="B14" r:id="rId48"/>
    <hyperlink ref="C14" r:id="rId49"/>
    <hyperlink ref="D14" r:id="rId50"/>
    <hyperlink ref="E14" r:id="rId51"/>
    <hyperlink ref="A21" r:id="rId52"/>
    <hyperlink ref="B21" r:id="rId53"/>
    <hyperlink ref="C21" r:id="rId54"/>
    <hyperlink ref="D21" r:id="rId55"/>
    <hyperlink ref="E21" r:id="rId56"/>
    <hyperlink ref="A22" r:id="rId57"/>
    <hyperlink ref="B22" r:id="rId58"/>
    <hyperlink ref="C22" r:id="rId59"/>
    <hyperlink ref="D22" r:id="rId60"/>
    <hyperlink ref="E22" r:id="rId61"/>
    <hyperlink ref="A24" r:id="rId62"/>
    <hyperlink ref="B24" r:id="rId63"/>
    <hyperlink ref="C24" r:id="rId64"/>
    <hyperlink ref="D24" r:id="rId65"/>
    <hyperlink ref="E24" r:id="rId66"/>
    <hyperlink ref="A31" r:id="rId67"/>
    <hyperlink ref="B31" r:id="rId68"/>
    <hyperlink ref="C31" r:id="rId69"/>
    <hyperlink ref="D31" r:id="rId70"/>
    <hyperlink ref="E31" r:id="rId71"/>
    <hyperlink ref="A32" r:id="rId72"/>
    <hyperlink ref="B32" r:id="rId73"/>
    <hyperlink ref="C32" r:id="rId74"/>
    <hyperlink ref="D32" r:id="rId75"/>
    <hyperlink ref="E32" r:id="rId76"/>
    <hyperlink ref="A34" r:id="rId77"/>
    <hyperlink ref="B34" r:id="rId78"/>
    <hyperlink ref="C34" r:id="rId79"/>
    <hyperlink ref="D34" r:id="rId80"/>
    <hyperlink ref="E34" r:id="rId81"/>
    <hyperlink ref="A41" r:id="rId82"/>
    <hyperlink ref="B41" r:id="rId83"/>
    <hyperlink ref="C41" r:id="rId84"/>
    <hyperlink ref="D41" r:id="rId85"/>
    <hyperlink ref="E41" r:id="rId86"/>
    <hyperlink ref="A42" r:id="rId87"/>
    <hyperlink ref="B42" r:id="rId88"/>
    <hyperlink ref="C42" r:id="rId89"/>
    <hyperlink ref="D42" r:id="rId90"/>
    <hyperlink ref="E42" r:id="rId91"/>
    <hyperlink ref="A44" r:id="rId92"/>
    <hyperlink ref="B44" r:id="rId93"/>
    <hyperlink ref="C44" r:id="rId94"/>
    <hyperlink ref="D44" r:id="rId95"/>
    <hyperlink ref="E44" r:id="rId96"/>
    <hyperlink ref="A51" r:id="rId97"/>
    <hyperlink ref="B51" r:id="rId98"/>
    <hyperlink ref="C51" r:id="rId99"/>
    <hyperlink ref="D51" r:id="rId100"/>
    <hyperlink ref="E51" r:id="rId101"/>
    <hyperlink ref="A52" r:id="rId102"/>
    <hyperlink ref="B52" r:id="rId103"/>
    <hyperlink ref="C52" r:id="rId104"/>
    <hyperlink ref="D52" r:id="rId105"/>
    <hyperlink ref="E52" r:id="rId106"/>
    <hyperlink ref="A54" r:id="rId107"/>
    <hyperlink ref="B54" r:id="rId108"/>
    <hyperlink ref="C54" r:id="rId109"/>
    <hyperlink ref="D54" r:id="rId110"/>
    <hyperlink ref="E54" r:id="rId111"/>
    <hyperlink ref="A74" r:id="rId112"/>
    <hyperlink ref="B74" r:id="rId113"/>
    <hyperlink ref="C74" r:id="rId114"/>
    <hyperlink ref="D74" r:id="rId115"/>
    <hyperlink ref="E74" r:id="rId116"/>
    <hyperlink ref="A75" r:id="rId117"/>
    <hyperlink ref="B75" r:id="rId118"/>
    <hyperlink ref="C75" r:id="rId119"/>
    <hyperlink ref="D75" r:id="rId120"/>
    <hyperlink ref="E75" r:id="rId121"/>
    <hyperlink ref="A77" r:id="rId122"/>
    <hyperlink ref="B77" r:id="rId123"/>
    <hyperlink ref="C77" r:id="rId124"/>
    <hyperlink ref="D77" r:id="rId125"/>
    <hyperlink ref="E77" r:id="rId126"/>
    <hyperlink ref="A84" r:id="rId127"/>
    <hyperlink ref="B84" r:id="rId128"/>
    <hyperlink ref="C84" r:id="rId129"/>
    <hyperlink ref="D84" r:id="rId130"/>
    <hyperlink ref="E84" r:id="rId131"/>
    <hyperlink ref="A85" r:id="rId132"/>
    <hyperlink ref="B85" r:id="rId133"/>
    <hyperlink ref="C85" r:id="rId134"/>
    <hyperlink ref="D85" r:id="rId135"/>
    <hyperlink ref="E85" r:id="rId136"/>
    <hyperlink ref="A87" r:id="rId137"/>
    <hyperlink ref="B87" r:id="rId138"/>
    <hyperlink ref="C87" r:id="rId139"/>
    <hyperlink ref="D87" r:id="rId140"/>
    <hyperlink ref="E87" r:id="rId141"/>
    <hyperlink ref="A94" r:id="rId142"/>
    <hyperlink ref="B94" r:id="rId143"/>
    <hyperlink ref="C94" r:id="rId144"/>
    <hyperlink ref="D94" r:id="rId145"/>
    <hyperlink ref="E94" r:id="rId146"/>
    <hyperlink ref="A95" r:id="rId147"/>
    <hyperlink ref="B95" r:id="rId148"/>
    <hyperlink ref="C95" r:id="rId149"/>
    <hyperlink ref="D95" r:id="rId150"/>
    <hyperlink ref="E95" r:id="rId151"/>
    <hyperlink ref="A97" r:id="rId152"/>
    <hyperlink ref="B97" r:id="rId153"/>
    <hyperlink ref="C97" r:id="rId154"/>
    <hyperlink ref="D97" r:id="rId155"/>
    <hyperlink ref="E97" r:id="rId156"/>
    <hyperlink ref="A116" r:id="rId157"/>
    <hyperlink ref="B116" r:id="rId158"/>
    <hyperlink ref="C116" r:id="rId159"/>
    <hyperlink ref="D116" r:id="rId160"/>
    <hyperlink ref="E116" r:id="rId161"/>
    <hyperlink ref="A117" r:id="rId162"/>
    <hyperlink ref="B117" r:id="rId163"/>
    <hyperlink ref="C117" r:id="rId164"/>
    <hyperlink ref="D117" r:id="rId165"/>
    <hyperlink ref="E117" r:id="rId166"/>
    <hyperlink ref="A119" r:id="rId167"/>
    <hyperlink ref="B119" r:id="rId168"/>
    <hyperlink ref="C119" r:id="rId169"/>
    <hyperlink ref="D119" r:id="rId170"/>
    <hyperlink ref="E119" r:id="rId171"/>
    <hyperlink ref="A131" r:id="rId172"/>
    <hyperlink ref="B131" r:id="rId173"/>
    <hyperlink ref="C131" r:id="rId174"/>
    <hyperlink ref="D131" r:id="rId175"/>
    <hyperlink ref="E131" r:id="rId176"/>
    <hyperlink ref="A132" r:id="rId177"/>
    <hyperlink ref="B132" r:id="rId178"/>
    <hyperlink ref="C132" r:id="rId179"/>
    <hyperlink ref="D132" r:id="rId180"/>
    <hyperlink ref="E132" r:id="rId181"/>
    <hyperlink ref="A134" r:id="rId182"/>
    <hyperlink ref="B134" r:id="rId183"/>
    <hyperlink ref="C134" r:id="rId184"/>
    <hyperlink ref="D134" r:id="rId185"/>
    <hyperlink ref="E134" r:id="rId186"/>
    <hyperlink ref="A142" r:id="rId187"/>
    <hyperlink ref="B142" r:id="rId188"/>
    <hyperlink ref="C142" r:id="rId189"/>
    <hyperlink ref="D142" r:id="rId190"/>
    <hyperlink ref="E142" r:id="rId191"/>
    <hyperlink ref="A143" r:id="rId192"/>
    <hyperlink ref="B143" r:id="rId193"/>
    <hyperlink ref="C143" r:id="rId194"/>
    <hyperlink ref="D143" r:id="rId195"/>
    <hyperlink ref="E143" r:id="rId196"/>
    <hyperlink ref="A145" r:id="rId197"/>
    <hyperlink ref="B145" r:id="rId198"/>
    <hyperlink ref="C145" r:id="rId199"/>
    <hyperlink ref="D145" r:id="rId200"/>
    <hyperlink ref="E145" r:id="rId201"/>
    <hyperlink ref="A153" r:id="rId202"/>
    <hyperlink ref="B153" r:id="rId203"/>
    <hyperlink ref="C153" r:id="rId204"/>
    <hyperlink ref="D153" r:id="rId205"/>
    <hyperlink ref="E153" r:id="rId206"/>
    <hyperlink ref="A154" r:id="rId207"/>
    <hyperlink ref="B154" r:id="rId208"/>
    <hyperlink ref="C154" r:id="rId209"/>
    <hyperlink ref="D154" r:id="rId210"/>
    <hyperlink ref="E154" r:id="rId211"/>
    <hyperlink ref="A156" r:id="rId212"/>
    <hyperlink ref="B156" r:id="rId213"/>
    <hyperlink ref="C156" r:id="rId214"/>
    <hyperlink ref="D156" r:id="rId215"/>
    <hyperlink ref="E156" r:id="rId216"/>
    <hyperlink ref="A167" r:id="rId217"/>
    <hyperlink ref="B167" r:id="rId218"/>
    <hyperlink ref="C167" r:id="rId219"/>
    <hyperlink ref="D167" r:id="rId220"/>
    <hyperlink ref="E167" r:id="rId221"/>
    <hyperlink ref="A168" r:id="rId222"/>
    <hyperlink ref="B168" r:id="rId223"/>
    <hyperlink ref="C168" r:id="rId224"/>
    <hyperlink ref="D168" r:id="rId225"/>
    <hyperlink ref="E168" r:id="rId226"/>
    <hyperlink ref="A170" r:id="rId227"/>
    <hyperlink ref="B170" r:id="rId228"/>
    <hyperlink ref="C170" r:id="rId229"/>
    <hyperlink ref="D170" r:id="rId230"/>
    <hyperlink ref="E170" r:id="rId231"/>
    <hyperlink ref="A179" r:id="rId232"/>
    <hyperlink ref="B179" r:id="rId233"/>
    <hyperlink ref="C179" r:id="rId234"/>
    <hyperlink ref="D179" r:id="rId235"/>
    <hyperlink ref="E179" r:id="rId236"/>
    <hyperlink ref="A180" r:id="rId237"/>
    <hyperlink ref="B180" r:id="rId238"/>
    <hyperlink ref="C180" r:id="rId239"/>
    <hyperlink ref="D180" r:id="rId240"/>
    <hyperlink ref="E180" r:id="rId241"/>
    <hyperlink ref="A182" r:id="rId242"/>
    <hyperlink ref="B182" r:id="rId243"/>
    <hyperlink ref="C182" r:id="rId244"/>
    <hyperlink ref="D182" r:id="rId245"/>
    <hyperlink ref="E182" r:id="rId246"/>
    <hyperlink ref="A189" r:id="rId247"/>
    <hyperlink ref="B189" r:id="rId248"/>
    <hyperlink ref="C189" r:id="rId249"/>
    <hyperlink ref="D189" r:id="rId250"/>
    <hyperlink ref="E189" r:id="rId251"/>
    <hyperlink ref="A190" r:id="rId252"/>
    <hyperlink ref="B190" r:id="rId253"/>
    <hyperlink ref="C190" r:id="rId254"/>
    <hyperlink ref="D190" r:id="rId255"/>
    <hyperlink ref="E190" r:id="rId256"/>
    <hyperlink ref="A192" r:id="rId257"/>
    <hyperlink ref="B192" r:id="rId258"/>
    <hyperlink ref="C192" r:id="rId259"/>
    <hyperlink ref="D192" r:id="rId260"/>
    <hyperlink ref="E192" r:id="rId261"/>
    <hyperlink ref="A204" r:id="rId262"/>
    <hyperlink ref="B204" r:id="rId263"/>
    <hyperlink ref="C204" r:id="rId264"/>
    <hyperlink ref="D204" r:id="rId265"/>
    <hyperlink ref="E204" r:id="rId266"/>
    <hyperlink ref="A205" r:id="rId267"/>
    <hyperlink ref="B205" r:id="rId268"/>
    <hyperlink ref="C205" r:id="rId269"/>
    <hyperlink ref="D205" r:id="rId270"/>
    <hyperlink ref="E205" r:id="rId271"/>
    <hyperlink ref="A207" r:id="rId272"/>
    <hyperlink ref="B207" r:id="rId273"/>
    <hyperlink ref="C207" r:id="rId274"/>
    <hyperlink ref="D207" r:id="rId275"/>
    <hyperlink ref="E207" r:id="rId276"/>
    <hyperlink ref="A219" r:id="rId277"/>
    <hyperlink ref="B219" r:id="rId278"/>
    <hyperlink ref="C219" r:id="rId279"/>
    <hyperlink ref="D219" r:id="rId280"/>
    <hyperlink ref="E219" r:id="rId281"/>
    <hyperlink ref="A220" r:id="rId282"/>
    <hyperlink ref="B220" r:id="rId283"/>
    <hyperlink ref="C220" r:id="rId284"/>
    <hyperlink ref="D220" r:id="rId285"/>
    <hyperlink ref="E220" r:id="rId286"/>
    <hyperlink ref="A222" r:id="rId287"/>
    <hyperlink ref="B222" r:id="rId288"/>
    <hyperlink ref="C222" r:id="rId289"/>
    <hyperlink ref="D222" r:id="rId290"/>
    <hyperlink ref="E222" r:id="rId291"/>
    <hyperlink ref="A229" r:id="rId292"/>
    <hyperlink ref="B229" r:id="rId293"/>
    <hyperlink ref="C229" r:id="rId294"/>
    <hyperlink ref="D229" r:id="rId295"/>
    <hyperlink ref="E229" r:id="rId296"/>
    <hyperlink ref="A230" r:id="rId297"/>
    <hyperlink ref="B230" r:id="rId298"/>
    <hyperlink ref="C230" r:id="rId299"/>
    <hyperlink ref="D230" r:id="rId300"/>
    <hyperlink ref="E230" r:id="rId301"/>
    <hyperlink ref="A232" r:id="rId302"/>
    <hyperlink ref="B232" r:id="rId303"/>
    <hyperlink ref="C232" r:id="rId304"/>
    <hyperlink ref="D232" r:id="rId305"/>
    <hyperlink ref="E232" r:id="rId306"/>
    <hyperlink ref="A264" r:id="rId307"/>
    <hyperlink ref="B264" r:id="rId308"/>
    <hyperlink ref="C264" r:id="rId309"/>
    <hyperlink ref="D264" r:id="rId310"/>
    <hyperlink ref="E264" r:id="rId311"/>
    <hyperlink ref="A265" r:id="rId312"/>
    <hyperlink ref="B265" r:id="rId313"/>
    <hyperlink ref="C265" r:id="rId314"/>
    <hyperlink ref="D265" r:id="rId315"/>
    <hyperlink ref="E265" r:id="rId316"/>
    <hyperlink ref="A267" r:id="rId317"/>
    <hyperlink ref="B267" r:id="rId318"/>
    <hyperlink ref="C267" r:id="rId319"/>
    <hyperlink ref="D267" r:id="rId320"/>
    <hyperlink ref="E267" r:id="rId321"/>
    <hyperlink ref="A279" r:id="rId322"/>
    <hyperlink ref="B279" r:id="rId323"/>
    <hyperlink ref="C279" r:id="rId324"/>
    <hyperlink ref="D279" r:id="rId325"/>
    <hyperlink ref="E279" r:id="rId326"/>
    <hyperlink ref="A280" r:id="rId327"/>
    <hyperlink ref="B280" r:id="rId328"/>
    <hyperlink ref="C280" r:id="rId329"/>
    <hyperlink ref="D280" r:id="rId330"/>
    <hyperlink ref="E280" r:id="rId331"/>
    <hyperlink ref="A282" r:id="rId332"/>
    <hyperlink ref="B282" r:id="rId333"/>
    <hyperlink ref="C282" r:id="rId334"/>
    <hyperlink ref="D282" r:id="rId335"/>
    <hyperlink ref="E282" r:id="rId336"/>
  </hyperlinks>
  <headerFooter/>
  <tableParts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</tableParts>
</worksheet>
</file>

<file path=xl/worksheets/sheet66.xml><?xml version="1.0" encoding="utf-8"?>
<worksheet xmlns:r="http://schemas.openxmlformats.org/officeDocument/2006/relationships" xmlns="http://schemas.openxmlformats.org/spreadsheetml/2006/main">
  <dimension ref="A1:E53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91</v>
      </c>
      <c r="B1" s="9" t="s">
        <v>91</v>
      </c>
      <c r="C1" s="9" t="s">
        <v>91</v>
      </c>
      <c r="D1" s="9" t="s">
        <v>91</v>
      </c>
      <c r="E1" s="9" t="s">
        <v>91</v>
      </c>
    </row>
    <row r="2">
      <c r="A2" s="9" t="s">
        <v>91</v>
      </c>
      <c r="B2" s="9" t="s">
        <v>91</v>
      </c>
      <c r="C2" s="9" t="s">
        <v>91</v>
      </c>
      <c r="D2" s="9" t="s">
        <v>91</v>
      </c>
      <c r="E2" s="9" t="s">
        <v>91</v>
      </c>
    </row>
    <row r="4">
      <c r="A4" s="20" t="s">
        <v>295</v>
      </c>
      <c r="B4" s="20" t="s">
        <v>295</v>
      </c>
      <c r="C4" s="20" t="s">
        <v>295</v>
      </c>
      <c r="D4" s="20" t="s">
        <v>295</v>
      </c>
      <c r="E4" s="20" t="s">
        <v>295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297</v>
      </c>
      <c r="D7" s="19" t="s">
        <v>652</v>
      </c>
      <c r="E7" s="19">
        <v>9.481517964147276</v>
      </c>
    </row>
    <row r="8">
      <c r="A8" s="19" t="s">
        <v>346</v>
      </c>
      <c r="B8" s="19" t="s">
        <v>177</v>
      </c>
      <c r="C8" s="19" t="s">
        <v>297</v>
      </c>
      <c r="D8" s="19" t="s">
        <v>653</v>
      </c>
      <c r="E8" s="19">
        <v>26.395971653248655</v>
      </c>
    </row>
    <row r="9">
      <c r="A9" s="19" t="s">
        <v>346</v>
      </c>
      <c r="B9" s="19" t="s">
        <v>177</v>
      </c>
      <c r="C9" s="19" t="s">
        <v>297</v>
      </c>
      <c r="D9" s="19" t="s">
        <v>654</v>
      </c>
      <c r="E9" s="19">
        <v>0.10612165423586115</v>
      </c>
    </row>
    <row r="10">
      <c r="A10" s="19" t="s">
        <v>346</v>
      </c>
      <c r="B10" s="19" t="s">
        <v>177</v>
      </c>
      <c r="C10" s="19" t="s">
        <v>297</v>
      </c>
      <c r="D10" s="19" t="s">
        <v>655</v>
      </c>
      <c r="E10" s="19">
        <v>0.32412134415823729</v>
      </c>
    </row>
    <row r="11">
      <c r="A11" s="19" t="s">
        <v>346</v>
      </c>
      <c r="B11" s="19" t="s">
        <v>177</v>
      </c>
      <c r="C11" s="19" t="s">
        <v>297</v>
      </c>
      <c r="D11" s="19" t="s">
        <v>656</v>
      </c>
      <c r="E11" s="19">
        <v>0.60740525780849641</v>
      </c>
    </row>
    <row r="12">
      <c r="A12" s="19" t="s">
        <v>346</v>
      </c>
      <c r="B12" s="19" t="s">
        <v>177</v>
      </c>
      <c r="C12" s="19" t="s">
        <v>297</v>
      </c>
      <c r="D12" s="19" t="s">
        <v>657</v>
      </c>
      <c r="E12" s="19">
        <v>0.038195028321467012</v>
      </c>
    </row>
    <row r="13">
      <c r="A13" s="19" t="s">
        <v>346</v>
      </c>
      <c r="B13" s="19" t="s">
        <v>177</v>
      </c>
      <c r="C13" s="19" t="s">
        <v>297</v>
      </c>
      <c r="D13" s="19" t="s">
        <v>658</v>
      </c>
      <c r="E13" s="19">
        <v>0.33338799815175846</v>
      </c>
    </row>
    <row r="14">
      <c r="A14" s="19" t="s">
        <v>346</v>
      </c>
      <c r="B14" s="19" t="s">
        <v>177</v>
      </c>
      <c r="C14" s="19" t="s">
        <v>297</v>
      </c>
      <c r="D14" s="19" t="s">
        <v>659</v>
      </c>
      <c r="E14" s="19">
        <v>4.7558676277816625</v>
      </c>
    </row>
    <row r="15">
      <c r="A15" s="19" t="s">
        <v>346</v>
      </c>
      <c r="B15" s="19" t="s">
        <v>177</v>
      </c>
      <c r="C15" s="19" t="s">
        <v>297</v>
      </c>
      <c r="D15" s="19" t="s">
        <v>660</v>
      </c>
      <c r="E15" s="19">
        <v>0.47747597963446625</v>
      </c>
    </row>
    <row r="16">
      <c r="A16" s="19" t="s">
        <v>346</v>
      </c>
      <c r="B16" s="19" t="s">
        <v>177</v>
      </c>
      <c r="C16" s="19" t="s">
        <v>297</v>
      </c>
      <c r="D16" s="19" t="s">
        <v>661</v>
      </c>
      <c r="E16" s="19">
        <v>0.14876768493867429</v>
      </c>
    </row>
    <row r="17">
      <c r="A17" s="19" t="s">
        <v>346</v>
      </c>
      <c r="B17" s="19" t="s">
        <v>177</v>
      </c>
      <c r="C17" s="19" t="s">
        <v>297</v>
      </c>
      <c r="D17" s="19" t="s">
        <v>662</v>
      </c>
      <c r="E17" s="19">
        <v>9.8086057180740536</v>
      </c>
    </row>
    <row r="18">
      <c r="A18" s="19" t="s">
        <v>346</v>
      </c>
      <c r="B18" s="19" t="s">
        <v>177</v>
      </c>
      <c r="C18" s="19" t="s">
        <v>297</v>
      </c>
      <c r="D18" s="19" t="s">
        <v>663</v>
      </c>
      <c r="E18" s="19">
        <v>0.57862577453419006</v>
      </c>
    </row>
    <row r="19">
      <c r="A19" s="19" t="s">
        <v>346</v>
      </c>
      <c r="B19" s="19" t="s">
        <v>177</v>
      </c>
      <c r="C19" s="19" t="s">
        <v>297</v>
      </c>
      <c r="D19" s="19" t="s">
        <v>664</v>
      </c>
      <c r="E19" s="19">
        <v>0.36899999999999972</v>
      </c>
    </row>
    <row r="20">
      <c r="A20" s="19" t="s">
        <v>346</v>
      </c>
      <c r="B20" s="19" t="s">
        <v>177</v>
      </c>
      <c r="C20" s="19" t="s">
        <v>297</v>
      </c>
      <c r="D20" s="19" t="s">
        <v>665</v>
      </c>
      <c r="E20" s="19">
        <v>0.84323681207542234</v>
      </c>
    </row>
    <row r="21">
      <c r="A21" s="19" t="s">
        <v>346</v>
      </c>
      <c r="B21" s="19" t="s">
        <v>177</v>
      </c>
      <c r="C21" s="19" t="s">
        <v>297</v>
      </c>
      <c r="D21" s="19" t="s">
        <v>666</v>
      </c>
      <c r="E21" s="19">
        <v>0.8193499911975124</v>
      </c>
    </row>
    <row r="22">
      <c r="A22" s="19" t="s">
        <v>346</v>
      </c>
      <c r="B22" s="19" t="s">
        <v>177</v>
      </c>
      <c r="C22" s="19" t="s">
        <v>297</v>
      </c>
      <c r="D22" s="19" t="s">
        <v>667</v>
      </c>
      <c r="E22" s="19">
        <v>0.34168687315039181</v>
      </c>
    </row>
    <row r="23">
      <c r="A23" s="19" t="s">
        <v>346</v>
      </c>
      <c r="B23" s="19" t="s">
        <v>177</v>
      </c>
      <c r="C23" s="19" t="s">
        <v>297</v>
      </c>
      <c r="D23" s="19" t="s">
        <v>668</v>
      </c>
      <c r="E23" s="19">
        <v>0.19819383771917476</v>
      </c>
    </row>
    <row r="24">
      <c r="A24" s="19" t="s">
        <v>346</v>
      </c>
      <c r="B24" s="19" t="s">
        <v>177</v>
      </c>
      <c r="C24" s="19" t="s">
        <v>297</v>
      </c>
      <c r="D24" s="19" t="s">
        <v>669</v>
      </c>
      <c r="E24" s="19">
        <v>0.11742247612941911</v>
      </c>
    </row>
    <row r="25">
      <c r="A25" s="19" t="s">
        <v>346</v>
      </c>
      <c r="B25" s="19" t="s">
        <v>177</v>
      </c>
      <c r="C25" s="19" t="s">
        <v>297</v>
      </c>
      <c r="D25" s="19" t="s">
        <v>670</v>
      </c>
      <c r="E25" s="19">
        <v>0.15204628423962346</v>
      </c>
    </row>
    <row r="26">
      <c r="A26" s="19" t="s">
        <v>346</v>
      </c>
      <c r="B26" s="19" t="s">
        <v>177</v>
      </c>
      <c r="C26" s="19" t="s">
        <v>297</v>
      </c>
      <c r="D26" s="19" t="s">
        <v>671</v>
      </c>
      <c r="E26" s="19">
        <v>0.17821542112893804</v>
      </c>
    </row>
    <row r="27">
      <c r="A27" s="19" t="s">
        <v>346</v>
      </c>
      <c r="B27" s="19" t="s">
        <v>177</v>
      </c>
      <c r="C27" s="19" t="s">
        <v>297</v>
      </c>
      <c r="D27" s="19" t="s">
        <v>672</v>
      </c>
      <c r="E27" s="19">
        <v>0.12719974559999916</v>
      </c>
    </row>
    <row r="28">
      <c r="A28" s="19" t="s">
        <v>346</v>
      </c>
      <c r="B28" s="19" t="s">
        <v>177</v>
      </c>
      <c r="C28" s="19" t="s">
        <v>297</v>
      </c>
      <c r="D28" s="19" t="s">
        <v>673</v>
      </c>
      <c r="E28" s="19">
        <v>0.44668873084881378</v>
      </c>
    </row>
    <row r="29">
      <c r="A29" s="19" t="s">
        <v>346</v>
      </c>
      <c r="B29" s="19" t="s">
        <v>177</v>
      </c>
      <c r="C29" s="19" t="s">
        <v>297</v>
      </c>
      <c r="D29" s="19" t="s">
        <v>674</v>
      </c>
      <c r="E29" s="19">
        <v>8.9933250152185273</v>
      </c>
    </row>
    <row r="30">
      <c r="A30" s="19" t="s">
        <v>346</v>
      </c>
      <c r="B30" s="19" t="s">
        <v>177</v>
      </c>
      <c r="C30" s="19" t="s">
        <v>297</v>
      </c>
      <c r="D30" s="19" t="s">
        <v>675</v>
      </c>
      <c r="E30" s="19">
        <v>6.7507293109179463</v>
      </c>
    </row>
    <row r="31">
      <c r="A31" s="19" t="s">
        <v>346</v>
      </c>
      <c r="B31" s="19" t="s">
        <v>177</v>
      </c>
      <c r="C31" s="19" t="s">
        <v>297</v>
      </c>
      <c r="D31" s="19" t="s">
        <v>676</v>
      </c>
      <c r="E31" s="19">
        <v>1.8530262016340098</v>
      </c>
    </row>
    <row r="32">
      <c r="A32" s="19" t="s">
        <v>346</v>
      </c>
      <c r="B32" s="19" t="s">
        <v>177</v>
      </c>
      <c r="C32" s="19" t="s">
        <v>297</v>
      </c>
      <c r="D32" s="19" t="s">
        <v>677</v>
      </c>
      <c r="E32" s="19">
        <v>0.45896858792469591</v>
      </c>
    </row>
    <row r="33">
      <c r="A33" s="19" t="s">
        <v>346</v>
      </c>
      <c r="B33" s="19" t="s">
        <v>177</v>
      </c>
      <c r="C33" s="19" t="s">
        <v>297</v>
      </c>
      <c r="D33" s="19" t="s">
        <v>678</v>
      </c>
      <c r="E33" s="19">
        <v>0.38555089270338827</v>
      </c>
    </row>
    <row r="34">
      <c r="A34" s="19" t="s">
        <v>346</v>
      </c>
      <c r="B34" s="19" t="s">
        <v>177</v>
      </c>
      <c r="C34" s="19" t="s">
        <v>297</v>
      </c>
      <c r="D34" s="19" t="s">
        <v>679</v>
      </c>
      <c r="E34" s="19">
        <v>1.131693628400009</v>
      </c>
    </row>
    <row r="35">
      <c r="A35" s="19" t="s">
        <v>346</v>
      </c>
      <c r="B35" s="19" t="s">
        <v>177</v>
      </c>
      <c r="C35" s="19" t="s">
        <v>297</v>
      </c>
      <c r="D35" s="19" t="s">
        <v>680</v>
      </c>
      <c r="E35" s="19">
        <v>1.6628138492685787</v>
      </c>
    </row>
    <row r="36">
      <c r="A36" s="19" t="s">
        <v>346</v>
      </c>
      <c r="B36" s="19" t="s">
        <v>177</v>
      </c>
      <c r="C36" s="19" t="s">
        <v>297</v>
      </c>
      <c r="D36" s="19" t="s">
        <v>681</v>
      </c>
      <c r="E36" s="19">
        <v>0.72147039774913324</v>
      </c>
    </row>
    <row r="37">
      <c r="A37" s="19" t="s">
        <v>346</v>
      </c>
      <c r="B37" s="19" t="s">
        <v>177</v>
      </c>
      <c r="C37" s="19" t="s">
        <v>297</v>
      </c>
      <c r="D37" s="19" t="s">
        <v>682</v>
      </c>
      <c r="E37" s="19">
        <v>0.62006048759801458</v>
      </c>
    </row>
    <row r="38">
      <c r="A38" s="19" t="s">
        <v>346</v>
      </c>
      <c r="B38" s="19" t="s">
        <v>177</v>
      </c>
      <c r="C38" s="19" t="s">
        <v>297</v>
      </c>
      <c r="D38" s="19" t="s">
        <v>683</v>
      </c>
      <c r="E38" s="19">
        <v>0.29286474146327757</v>
      </c>
    </row>
    <row r="39">
      <c r="A39" s="19" t="s">
        <v>346</v>
      </c>
      <c r="B39" s="19" t="s">
        <v>177</v>
      </c>
      <c r="C39" s="19" t="s">
        <v>297</v>
      </c>
      <c r="D39" s="19" t="s">
        <v>684</v>
      </c>
      <c r="E39" s="19">
        <v>0.65176195373612311</v>
      </c>
    </row>
    <row r="40">
      <c r="A40" s="19" t="s">
        <v>346</v>
      </c>
      <c r="B40" s="19" t="s">
        <v>177</v>
      </c>
      <c r="C40" s="19" t="s">
        <v>297</v>
      </c>
      <c r="D40" s="19" t="s">
        <v>685</v>
      </c>
      <c r="E40" s="19">
        <v>0.1876254246639282</v>
      </c>
    </row>
    <row r="41">
      <c r="A41" s="19" t="s">
        <v>346</v>
      </c>
      <c r="B41" s="19" t="s">
        <v>177</v>
      </c>
      <c r="C41" s="19" t="s">
        <v>297</v>
      </c>
      <c r="D41" s="19" t="s">
        <v>686</v>
      </c>
      <c r="E41" s="19">
        <v>1.6214814953009145</v>
      </c>
    </row>
    <row r="42">
      <c r="A42" s="19" t="s">
        <v>346</v>
      </c>
      <c r="B42" s="19" t="s">
        <v>177</v>
      </c>
      <c r="C42" s="19" t="s">
        <v>297</v>
      </c>
      <c r="D42" s="19" t="s">
        <v>687</v>
      </c>
      <c r="E42" s="19">
        <v>0.4173874999999993</v>
      </c>
    </row>
    <row r="43">
      <c r="A43" s="19" t="s">
        <v>346</v>
      </c>
      <c r="B43" s="19" t="s">
        <v>177</v>
      </c>
      <c r="C43" s="19" t="s">
        <v>297</v>
      </c>
      <c r="D43" s="19" t="s">
        <v>688</v>
      </c>
      <c r="E43" s="19">
        <v>0.13933441321333165</v>
      </c>
    </row>
    <row r="44">
      <c r="A44" s="19" t="s">
        <v>346</v>
      </c>
      <c r="B44" s="19" t="s">
        <v>177</v>
      </c>
      <c r="C44" s="19" t="s">
        <v>297</v>
      </c>
      <c r="D44" s="19" t="s">
        <v>689</v>
      </c>
      <c r="E44" s="19">
        <v>1.1516937500000133</v>
      </c>
    </row>
    <row r="45">
      <c r="A45" s="19" t="s">
        <v>346</v>
      </c>
      <c r="B45" s="19" t="s">
        <v>177</v>
      </c>
      <c r="C45" s="19" t="s">
        <v>297</v>
      </c>
      <c r="D45" s="19" t="s">
        <v>690</v>
      </c>
      <c r="E45" s="19">
        <v>0.56981840314918264</v>
      </c>
    </row>
    <row r="46">
      <c r="A46" s="19" t="s">
        <v>346</v>
      </c>
      <c r="B46" s="19" t="s">
        <v>177</v>
      </c>
      <c r="C46" s="19" t="s">
        <v>297</v>
      </c>
      <c r="D46" s="19" t="s">
        <v>691</v>
      </c>
      <c r="E46" s="19">
        <v>0.14670956012994335</v>
      </c>
    </row>
    <row r="47">
      <c r="A47" s="19" t="s">
        <v>346</v>
      </c>
      <c r="B47" s="19" t="s">
        <v>177</v>
      </c>
      <c r="C47" s="19" t="s">
        <v>297</v>
      </c>
      <c r="D47" s="19" t="s">
        <v>692</v>
      </c>
      <c r="E47" s="19">
        <v>0.81913043987006062</v>
      </c>
    </row>
    <row r="48">
      <c r="A48" s="19" t="s">
        <v>346</v>
      </c>
      <c r="B48" s="19" t="s">
        <v>177</v>
      </c>
      <c r="C48" s="19" t="s">
        <v>297</v>
      </c>
      <c r="D48" s="19" t="s">
        <v>693</v>
      </c>
      <c r="E48" s="19">
        <v>0.41266232949340226</v>
      </c>
    </row>
    <row r="49">
      <c r="A49" s="19" t="s">
        <v>346</v>
      </c>
      <c r="B49" s="19" t="s">
        <v>177</v>
      </c>
      <c r="C49" s="19" t="s">
        <v>297</v>
      </c>
      <c r="D49" s="19" t="s">
        <v>694</v>
      </c>
      <c r="E49" s="19">
        <v>2.6761718603766385</v>
      </c>
    </row>
    <row r="50">
      <c r="A50" s="19" t="s">
        <v>346</v>
      </c>
      <c r="B50" s="19" t="s">
        <v>177</v>
      </c>
      <c r="C50" s="19" t="s">
        <v>297</v>
      </c>
      <c r="D50" s="19" t="s">
        <v>695</v>
      </c>
      <c r="E50" s="19">
        <v>0.0095299012392044916</v>
      </c>
    </row>
    <row r="51">
      <c r="A51" s="19" t="s">
        <v>346</v>
      </c>
      <c r="B51" s="19" t="s">
        <v>177</v>
      </c>
      <c r="C51" s="19" t="s">
        <v>297</v>
      </c>
      <c r="D51" s="19" t="s">
        <v>696</v>
      </c>
      <c r="E51" s="19">
        <v>0.089000000000001064</v>
      </c>
    </row>
    <row r="52">
      <c r="A52" s="19" t="s">
        <v>346</v>
      </c>
      <c r="B52" s="19" t="s">
        <v>177</v>
      </c>
      <c r="C52" s="19" t="s">
        <v>297</v>
      </c>
      <c r="D52" s="19" t="s">
        <v>697</v>
      </c>
      <c r="E52" s="19">
        <v>0.094000000000003</v>
      </c>
    </row>
    <row r="53">
      <c r="A53" s="1" t="s">
        <v>170</v>
      </c>
      <c r="B53" s="1" t="s">
        <v>170</v>
      </c>
      <c r="C53" s="1">
        <f>SUBTOTAL(103,Elements134211[Elemento])</f>
      </c>
      <c r="D53" s="1" t="s">
        <v>170</v>
      </c>
      <c r="E53" s="1">
        <f>SUBTOTAL(109,Elements134211[Totais:])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67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95</v>
      </c>
      <c r="B1" s="9" t="s">
        <v>95</v>
      </c>
      <c r="C1" s="9" t="s">
        <v>95</v>
      </c>
      <c r="D1" s="9" t="s">
        <v>95</v>
      </c>
      <c r="E1" s="9" t="s">
        <v>95</v>
      </c>
    </row>
    <row r="2">
      <c r="A2" s="9" t="s">
        <v>95</v>
      </c>
      <c r="B2" s="9" t="s">
        <v>95</v>
      </c>
      <c r="C2" s="9" t="s">
        <v>95</v>
      </c>
      <c r="D2" s="9" t="s">
        <v>95</v>
      </c>
      <c r="E2" s="9" t="s">
        <v>95</v>
      </c>
    </row>
    <row r="4">
      <c r="A4" s="20" t="s">
        <v>299</v>
      </c>
      <c r="B4" s="20" t="s">
        <v>299</v>
      </c>
      <c r="C4" s="20" t="s">
        <v>299</v>
      </c>
      <c r="D4" s="20" t="s">
        <v>299</v>
      </c>
      <c r="E4" s="20" t="s">
        <v>299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302</v>
      </c>
      <c r="D7" s="19" t="s">
        <v>698</v>
      </c>
      <c r="E7" s="19">
        <v>1</v>
      </c>
    </row>
    <row r="8">
      <c r="A8" s="19" t="s">
        <v>346</v>
      </c>
      <c r="B8" s="19" t="s">
        <v>177</v>
      </c>
      <c r="C8" s="19" t="s">
        <v>302</v>
      </c>
      <c r="D8" s="19" t="s">
        <v>699</v>
      </c>
      <c r="E8" s="19">
        <v>1</v>
      </c>
    </row>
    <row r="9">
      <c r="A9" s="1" t="s">
        <v>170</v>
      </c>
      <c r="B9" s="1" t="s">
        <v>170</v>
      </c>
      <c r="C9" s="1">
        <f>SUBTOTAL(103,Elements134221[Elemento])</f>
      </c>
      <c r="D9" s="1" t="s">
        <v>170</v>
      </c>
      <c r="E9" s="1">
        <f>SUBTOTAL(109,Elements134221[Totais:])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68.xml><?xml version="1.0" encoding="utf-8"?>
<worksheet xmlns:r="http://schemas.openxmlformats.org/officeDocument/2006/relationships" xmlns="http://schemas.openxmlformats.org/spreadsheetml/2006/main">
  <dimension ref="A1:E1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98</v>
      </c>
      <c r="B1" s="9" t="s">
        <v>98</v>
      </c>
      <c r="C1" s="9" t="s">
        <v>98</v>
      </c>
      <c r="D1" s="9" t="s">
        <v>98</v>
      </c>
      <c r="E1" s="9" t="s">
        <v>98</v>
      </c>
    </row>
    <row r="2">
      <c r="A2" s="9" t="s">
        <v>98</v>
      </c>
      <c r="B2" s="9" t="s">
        <v>98</v>
      </c>
      <c r="C2" s="9" t="s">
        <v>98</v>
      </c>
      <c r="D2" s="9" t="s">
        <v>98</v>
      </c>
      <c r="E2" s="9" t="s">
        <v>98</v>
      </c>
    </row>
    <row r="4">
      <c r="A4" s="20" t="s">
        <v>215</v>
      </c>
      <c r="B4" s="20" t="s">
        <v>215</v>
      </c>
      <c r="C4" s="20" t="s">
        <v>215</v>
      </c>
      <c r="D4" s="20" t="s">
        <v>215</v>
      </c>
      <c r="E4" s="20" t="s">
        <v>215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306</v>
      </c>
      <c r="D7" s="19" t="s">
        <v>700</v>
      </c>
      <c r="E7" s="19">
        <v>1</v>
      </c>
    </row>
    <row r="8">
      <c r="A8" s="1" t="s">
        <v>170</v>
      </c>
      <c r="B8" s="1" t="s">
        <v>170</v>
      </c>
      <c r="C8" s="1">
        <f>SUBTOTAL(103,Elements134231[Elemento])</f>
      </c>
      <c r="D8" s="1" t="s">
        <v>170</v>
      </c>
      <c r="E8" s="1">
        <f>SUBTOTAL(109,Elements134231[Totais:])</f>
      </c>
    </row>
    <row r="11">
      <c r="A11" s="9" t="s">
        <v>98</v>
      </c>
      <c r="B11" s="9" t="s">
        <v>98</v>
      </c>
      <c r="C11" s="9" t="s">
        <v>98</v>
      </c>
      <c r="D11" s="9" t="s">
        <v>98</v>
      </c>
      <c r="E11" s="9" t="s">
        <v>98</v>
      </c>
    </row>
    <row r="12">
      <c r="A12" s="9" t="s">
        <v>98</v>
      </c>
      <c r="B12" s="9" t="s">
        <v>98</v>
      </c>
      <c r="C12" s="9" t="s">
        <v>98</v>
      </c>
      <c r="D12" s="9" t="s">
        <v>98</v>
      </c>
      <c r="E12" s="9" t="s">
        <v>98</v>
      </c>
    </row>
    <row r="14">
      <c r="A14" s="20" t="s">
        <v>215</v>
      </c>
      <c r="B14" s="20" t="s">
        <v>215</v>
      </c>
      <c r="C14" s="20" t="s">
        <v>215</v>
      </c>
      <c r="D14" s="20" t="s">
        <v>215</v>
      </c>
      <c r="E14" s="20" t="s">
        <v>215</v>
      </c>
    </row>
    <row r="15">
      <c r="A15" s="25" t="s">
        <v>170</v>
      </c>
      <c r="B15" s="25" t="s">
        <v>170</v>
      </c>
      <c r="C15" s="25" t="s">
        <v>170</v>
      </c>
      <c r="D15" s="25" t="s">
        <v>170</v>
      </c>
      <c r="E15" s="25" t="s">
        <v>170</v>
      </c>
    </row>
    <row r="16">
      <c r="A16" s="18" t="s">
        <v>341</v>
      </c>
      <c r="B16" s="18" t="s">
        <v>342</v>
      </c>
      <c r="C16" s="18" t="s">
        <v>343</v>
      </c>
      <c r="D16" s="18" t="s">
        <v>344</v>
      </c>
      <c r="E16" s="18" t="s">
        <v>345</v>
      </c>
    </row>
    <row r="17">
      <c r="A17" s="19" t="s">
        <v>346</v>
      </c>
      <c r="B17" s="19" t="s">
        <v>177</v>
      </c>
      <c r="C17" s="19" t="s">
        <v>306</v>
      </c>
      <c r="D17" s="19" t="s">
        <v>700</v>
      </c>
      <c r="E17" s="19">
        <v>1</v>
      </c>
    </row>
    <row r="18">
      <c r="A18" s="1" t="s">
        <v>170</v>
      </c>
      <c r="B18" s="1" t="s">
        <v>170</v>
      </c>
      <c r="C18" s="1">
        <f>SUBTOTAL(103,Elements134232[Elemento])</f>
      </c>
      <c r="D18" s="1" t="s">
        <v>170</v>
      </c>
      <c r="E18" s="1">
        <f>SUBTOTAL(109,Elements134232[Totais:])</f>
      </c>
    </row>
  </sheetData>
  <mergeCells>
    <mergeCell ref="A1:E2"/>
    <mergeCell ref="A4:E4"/>
    <mergeCell ref="A5:E5"/>
    <mergeCell ref="A11:E12"/>
    <mergeCell ref="A14:E14"/>
    <mergeCell ref="A15:E15"/>
  </mergeCells>
  <hyperlinks>
    <hyperlink ref="A1" r:id="rId3"/>
    <hyperlink ref="B1" r:id="rId4"/>
    <hyperlink ref="C1" r:id="rId5"/>
    <hyperlink ref="D1" r:id="rId6"/>
    <hyperlink ref="E1" r:id="rId7"/>
    <hyperlink ref="A2" r:id="rId8"/>
    <hyperlink ref="B2" r:id="rId9"/>
    <hyperlink ref="C2" r:id="rId10"/>
    <hyperlink ref="D2" r:id="rId11"/>
    <hyperlink ref="E2" r:id="rId12"/>
    <hyperlink ref="A4" r:id="rId13"/>
    <hyperlink ref="B4" r:id="rId14"/>
    <hyperlink ref="C4" r:id="rId15"/>
    <hyperlink ref="D4" r:id="rId16"/>
    <hyperlink ref="E4" r:id="rId17"/>
    <hyperlink ref="A11" r:id="rId18"/>
    <hyperlink ref="B11" r:id="rId19"/>
    <hyperlink ref="C11" r:id="rId20"/>
    <hyperlink ref="D11" r:id="rId21"/>
    <hyperlink ref="E11" r:id="rId22"/>
    <hyperlink ref="A12" r:id="rId23"/>
    <hyperlink ref="B12" r:id="rId24"/>
    <hyperlink ref="C12" r:id="rId25"/>
    <hyperlink ref="D12" r:id="rId26"/>
    <hyperlink ref="E12" r:id="rId27"/>
    <hyperlink ref="A14" r:id="rId28"/>
    <hyperlink ref="B14" r:id="rId29"/>
    <hyperlink ref="C14" r:id="rId30"/>
    <hyperlink ref="D14" r:id="rId31"/>
    <hyperlink ref="E14" r:id="rId32"/>
  </hyperlinks>
  <headerFooter/>
  <tableParts>
    <tablePart r:id="rId1"/>
    <tablePart r:id="rId2"/>
  </tableParts>
</worksheet>
</file>

<file path=xl/worksheets/sheet69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101</v>
      </c>
      <c r="B1" s="9" t="s">
        <v>101</v>
      </c>
      <c r="C1" s="9" t="s">
        <v>101</v>
      </c>
      <c r="D1" s="9" t="s">
        <v>101</v>
      </c>
      <c r="E1" s="9" t="s">
        <v>101</v>
      </c>
    </row>
    <row r="2">
      <c r="A2" s="9" t="s">
        <v>101</v>
      </c>
      <c r="B2" s="9" t="s">
        <v>101</v>
      </c>
      <c r="C2" s="9" t="s">
        <v>101</v>
      </c>
      <c r="D2" s="9" t="s">
        <v>101</v>
      </c>
      <c r="E2" s="9" t="s">
        <v>101</v>
      </c>
    </row>
    <row r="4">
      <c r="A4" s="20" t="s">
        <v>308</v>
      </c>
      <c r="B4" s="20" t="s">
        <v>308</v>
      </c>
      <c r="C4" s="20" t="s">
        <v>308</v>
      </c>
      <c r="D4" s="20" t="s">
        <v>308</v>
      </c>
      <c r="E4" s="20" t="s">
        <v>308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302</v>
      </c>
      <c r="D7" s="19" t="s">
        <v>701</v>
      </c>
      <c r="E7" s="19">
        <v>1</v>
      </c>
    </row>
    <row r="8">
      <c r="A8" s="19" t="s">
        <v>346</v>
      </c>
      <c r="B8" s="19" t="s">
        <v>177</v>
      </c>
      <c r="C8" s="19" t="s">
        <v>302</v>
      </c>
      <c r="D8" s="19" t="s">
        <v>702</v>
      </c>
      <c r="E8" s="19">
        <v>1</v>
      </c>
    </row>
    <row r="9">
      <c r="A9" s="1" t="s">
        <v>170</v>
      </c>
      <c r="B9" s="1" t="s">
        <v>170</v>
      </c>
      <c r="C9" s="1">
        <f>SUBTOTAL(103,Elements134241[Elemento])</f>
      </c>
      <c r="D9" s="1" t="s">
        <v>170</v>
      </c>
      <c r="E9" s="1">
        <f>SUBTOTAL(109,Elements134241[Totais:])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31</v>
      </c>
      <c r="B2" s="12" t="s">
        <v>32</v>
      </c>
      <c r="C2" s="12" t="s">
        <v>33</v>
      </c>
      <c r="D2" s="12" t="s">
        <v>34</v>
      </c>
      <c r="E2" s="12" t="s">
        <v>16</v>
      </c>
      <c r="F2" s="12" t="s">
        <v>199</v>
      </c>
      <c r="G2" s="12">
        <v>259.57</v>
      </c>
      <c r="H2" s="12">
        <v>311.094645</v>
      </c>
      <c r="I2" s="12">
        <v>311.094645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2</v>
      </c>
      <c r="D8" s="19" t="s">
        <v>203</v>
      </c>
      <c r="E8" s="19">
        <v>2</v>
      </c>
    </row>
    <row r="9">
      <c r="A9" s="19" t="s">
        <v>170</v>
      </c>
      <c r="B9" s="19" t="s">
        <v>170</v>
      </c>
      <c r="C9" s="19">
        <f>SUBTOTAL(109,Criteria_Summary13.4.5[Elementos])</f>
      </c>
      <c r="D9" s="19" t="s">
        <v>170</v>
      </c>
      <c r="E9" s="19">
        <f>SUBTOTAL(109,Criteria_Summary13.4.5[Total])</f>
      </c>
    </row>
    <row r="10">
      <c r="A10" s="20" t="s">
        <v>204</v>
      </c>
      <c r="B10" s="20">
        <v>2</v>
      </c>
      <c r="C10" s="21"/>
      <c r="D10" s="21"/>
      <c r="E10" s="20">
        <v>1</v>
      </c>
    </row>
    <row r="13">
      <c r="A13" s="20" t="s">
        <v>203</v>
      </c>
      <c r="B13" s="20" t="s">
        <v>203</v>
      </c>
      <c r="C13" s="20" t="s">
        <v>203</v>
      </c>
      <c r="D13" s="20" t="s">
        <v>203</v>
      </c>
      <c r="E13" s="20" t="s">
        <v>203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2</v>
      </c>
      <c r="C16" s="19" t="s">
        <v>205</v>
      </c>
      <c r="D16" s="19" t="s">
        <v>205</v>
      </c>
      <c r="E16" s="19">
        <v>2</v>
      </c>
    </row>
    <row r="18">
      <c r="A18" s="24" t="s">
        <v>179</v>
      </c>
      <c r="B18" s="24" t="s">
        <v>179</v>
      </c>
      <c r="C18" s="24" t="s">
        <v>179</v>
      </c>
      <c r="D18" s="24" t="s">
        <v>179</v>
      </c>
      <c r="E18" s="24" t="s">
        <v>179</v>
      </c>
    </row>
    <row r="19">
      <c r="A19" s="23" t="s">
        <v>180</v>
      </c>
      <c r="B19" s="23"/>
      <c r="C19" s="23"/>
      <c r="D19" s="23" t="s">
        <v>165</v>
      </c>
      <c r="E19" s="23"/>
    </row>
    <row r="20">
      <c r="A20" s="19" t="s">
        <v>206</v>
      </c>
      <c r="B20" s="19" t="s">
        <v>206</v>
      </c>
      <c r="C20" s="19" t="s">
        <v>206</v>
      </c>
      <c r="D20" s="19" t="s">
        <v>207</v>
      </c>
      <c r="E20" s="19" t="s">
        <v>178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70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104</v>
      </c>
      <c r="B1" s="9" t="s">
        <v>104</v>
      </c>
      <c r="C1" s="9" t="s">
        <v>104</v>
      </c>
      <c r="D1" s="9" t="s">
        <v>104</v>
      </c>
      <c r="E1" s="9" t="s">
        <v>104</v>
      </c>
    </row>
    <row r="2">
      <c r="A2" s="9" t="s">
        <v>104</v>
      </c>
      <c r="B2" s="9" t="s">
        <v>104</v>
      </c>
      <c r="C2" s="9" t="s">
        <v>104</v>
      </c>
      <c r="D2" s="9" t="s">
        <v>104</v>
      </c>
      <c r="E2" s="9" t="s">
        <v>104</v>
      </c>
    </row>
    <row r="4">
      <c r="A4" s="20" t="s">
        <v>203</v>
      </c>
      <c r="B4" s="20" t="s">
        <v>203</v>
      </c>
      <c r="C4" s="20" t="s">
        <v>203</v>
      </c>
      <c r="D4" s="20" t="s">
        <v>203</v>
      </c>
      <c r="E4" s="20" t="s">
        <v>203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311</v>
      </c>
      <c r="D7" s="19" t="s">
        <v>703</v>
      </c>
      <c r="E7" s="19">
        <v>1</v>
      </c>
    </row>
    <row r="8">
      <c r="A8" s="1" t="s">
        <v>170</v>
      </c>
      <c r="B8" s="1" t="s">
        <v>170</v>
      </c>
      <c r="C8" s="1">
        <f>SUBTOTAL(103,Elements134251[Elemento])</f>
      </c>
      <c r="D8" s="1" t="s">
        <v>170</v>
      </c>
      <c r="E8" s="1">
        <f>SUBTOTAL(109,Elements134251[Totais:])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71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107</v>
      </c>
      <c r="B1" s="9" t="s">
        <v>107</v>
      </c>
      <c r="C1" s="9" t="s">
        <v>107</v>
      </c>
      <c r="D1" s="9" t="s">
        <v>107</v>
      </c>
      <c r="E1" s="9" t="s">
        <v>107</v>
      </c>
    </row>
    <row r="2">
      <c r="A2" s="9" t="s">
        <v>107</v>
      </c>
      <c r="B2" s="9" t="s">
        <v>107</v>
      </c>
      <c r="C2" s="9" t="s">
        <v>107</v>
      </c>
      <c r="D2" s="9" t="s">
        <v>107</v>
      </c>
      <c r="E2" s="9" t="s">
        <v>107</v>
      </c>
    </row>
    <row r="4">
      <c r="A4" s="20" t="s">
        <v>308</v>
      </c>
      <c r="B4" s="20" t="s">
        <v>308</v>
      </c>
      <c r="C4" s="20" t="s">
        <v>308</v>
      </c>
      <c r="D4" s="20" t="s">
        <v>308</v>
      </c>
      <c r="E4" s="20" t="s">
        <v>308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302</v>
      </c>
      <c r="D7" s="19" t="s">
        <v>701</v>
      </c>
      <c r="E7" s="19">
        <v>1</v>
      </c>
    </row>
    <row r="8">
      <c r="A8" s="19" t="s">
        <v>346</v>
      </c>
      <c r="B8" s="19" t="s">
        <v>177</v>
      </c>
      <c r="C8" s="19" t="s">
        <v>302</v>
      </c>
      <c r="D8" s="19" t="s">
        <v>702</v>
      </c>
      <c r="E8" s="19">
        <v>1</v>
      </c>
    </row>
    <row r="9">
      <c r="A9" s="1" t="s">
        <v>170</v>
      </c>
      <c r="B9" s="1" t="s">
        <v>170</v>
      </c>
      <c r="C9" s="1">
        <f>SUBTOTAL(103,Elements134261[Elemento])</f>
      </c>
      <c r="D9" s="1" t="s">
        <v>170</v>
      </c>
      <c r="E9" s="1">
        <f>SUBTOTAL(109,Elements134261[Totais:])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72.xml><?xml version="1.0" encoding="utf-8"?>
<worksheet xmlns:r="http://schemas.openxmlformats.org/officeDocument/2006/relationships" xmlns="http://schemas.openxmlformats.org/spreadsheetml/2006/main">
  <dimension ref="A1:E14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110</v>
      </c>
      <c r="B1" s="9" t="s">
        <v>110</v>
      </c>
      <c r="C1" s="9" t="s">
        <v>110</v>
      </c>
      <c r="D1" s="9" t="s">
        <v>110</v>
      </c>
      <c r="E1" s="9" t="s">
        <v>110</v>
      </c>
    </row>
    <row r="2">
      <c r="A2" s="9" t="s">
        <v>110</v>
      </c>
      <c r="B2" s="9" t="s">
        <v>110</v>
      </c>
      <c r="C2" s="9" t="s">
        <v>110</v>
      </c>
      <c r="D2" s="9" t="s">
        <v>110</v>
      </c>
      <c r="E2" s="9" t="s">
        <v>110</v>
      </c>
    </row>
    <row r="4">
      <c r="A4" s="20" t="s">
        <v>299</v>
      </c>
      <c r="B4" s="20" t="s">
        <v>299</v>
      </c>
      <c r="C4" s="20" t="s">
        <v>299</v>
      </c>
      <c r="D4" s="20" t="s">
        <v>299</v>
      </c>
      <c r="E4" s="20" t="s">
        <v>299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302</v>
      </c>
      <c r="D7" s="19" t="s">
        <v>704</v>
      </c>
      <c r="E7" s="19">
        <v>1</v>
      </c>
    </row>
    <row r="8">
      <c r="A8" s="19" t="s">
        <v>346</v>
      </c>
      <c r="B8" s="19" t="s">
        <v>177</v>
      </c>
      <c r="C8" s="19" t="s">
        <v>302</v>
      </c>
      <c r="D8" s="19" t="s">
        <v>705</v>
      </c>
      <c r="E8" s="19">
        <v>1</v>
      </c>
    </row>
    <row r="9">
      <c r="A9" s="19" t="s">
        <v>346</v>
      </c>
      <c r="B9" s="19" t="s">
        <v>177</v>
      </c>
      <c r="C9" s="19" t="s">
        <v>302</v>
      </c>
      <c r="D9" s="19" t="s">
        <v>706</v>
      </c>
      <c r="E9" s="19">
        <v>1</v>
      </c>
    </row>
    <row r="10">
      <c r="A10" s="19" t="s">
        <v>346</v>
      </c>
      <c r="B10" s="19" t="s">
        <v>177</v>
      </c>
      <c r="C10" s="19" t="s">
        <v>302</v>
      </c>
      <c r="D10" s="19" t="s">
        <v>707</v>
      </c>
      <c r="E10" s="19">
        <v>1</v>
      </c>
    </row>
    <row r="11">
      <c r="A11" s="19" t="s">
        <v>346</v>
      </c>
      <c r="B11" s="19" t="s">
        <v>177</v>
      </c>
      <c r="C11" s="19" t="s">
        <v>302</v>
      </c>
      <c r="D11" s="19" t="s">
        <v>708</v>
      </c>
      <c r="E11" s="19">
        <v>1</v>
      </c>
    </row>
    <row r="12">
      <c r="A12" s="19" t="s">
        <v>346</v>
      </c>
      <c r="B12" s="19" t="s">
        <v>177</v>
      </c>
      <c r="C12" s="19" t="s">
        <v>302</v>
      </c>
      <c r="D12" s="19" t="s">
        <v>709</v>
      </c>
      <c r="E12" s="19">
        <v>1</v>
      </c>
    </row>
    <row r="13">
      <c r="A13" s="19" t="s">
        <v>346</v>
      </c>
      <c r="B13" s="19" t="s">
        <v>177</v>
      </c>
      <c r="C13" s="19" t="s">
        <v>302</v>
      </c>
      <c r="D13" s="19" t="s">
        <v>710</v>
      </c>
      <c r="E13" s="19">
        <v>1</v>
      </c>
    </row>
    <row r="14">
      <c r="A14" s="1" t="s">
        <v>170</v>
      </c>
      <c r="B14" s="1" t="s">
        <v>170</v>
      </c>
      <c r="C14" s="1">
        <f>SUBTOTAL(103,Elements134271[Elemento])</f>
      </c>
      <c r="D14" s="1" t="s">
        <v>170</v>
      </c>
      <c r="E14" s="1">
        <f>SUBTOTAL(109,Elements134271[Totais:])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73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114</v>
      </c>
      <c r="B1" s="9" t="s">
        <v>114</v>
      </c>
      <c r="C1" s="9" t="s">
        <v>114</v>
      </c>
      <c r="D1" s="9" t="s">
        <v>114</v>
      </c>
      <c r="E1" s="9" t="s">
        <v>114</v>
      </c>
    </row>
    <row r="2">
      <c r="A2" s="9" t="s">
        <v>114</v>
      </c>
      <c r="B2" s="9" t="s">
        <v>114</v>
      </c>
      <c r="C2" s="9" t="s">
        <v>114</v>
      </c>
      <c r="D2" s="9" t="s">
        <v>114</v>
      </c>
      <c r="E2" s="9" t="s">
        <v>114</v>
      </c>
    </row>
    <row r="4">
      <c r="A4" s="20" t="s">
        <v>299</v>
      </c>
      <c r="B4" s="20" t="s">
        <v>299</v>
      </c>
      <c r="C4" s="20" t="s">
        <v>299</v>
      </c>
      <c r="D4" s="20" t="s">
        <v>299</v>
      </c>
      <c r="E4" s="20" t="s">
        <v>299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302</v>
      </c>
      <c r="D7" s="19" t="s">
        <v>711</v>
      </c>
      <c r="E7" s="19">
        <v>1</v>
      </c>
    </row>
    <row r="8">
      <c r="A8" s="19" t="s">
        <v>346</v>
      </c>
      <c r="B8" s="19" t="s">
        <v>177</v>
      </c>
      <c r="C8" s="19" t="s">
        <v>302</v>
      </c>
      <c r="D8" s="19" t="s">
        <v>712</v>
      </c>
      <c r="E8" s="19">
        <v>1</v>
      </c>
    </row>
    <row r="9">
      <c r="A9" s="19" t="s">
        <v>346</v>
      </c>
      <c r="B9" s="19" t="s">
        <v>177</v>
      </c>
      <c r="C9" s="19" t="s">
        <v>302</v>
      </c>
      <c r="D9" s="19" t="s">
        <v>713</v>
      </c>
      <c r="E9" s="19">
        <v>1</v>
      </c>
    </row>
    <row r="10">
      <c r="A10" s="1" t="s">
        <v>170</v>
      </c>
      <c r="B10" s="1" t="s">
        <v>170</v>
      </c>
      <c r="C10" s="1">
        <f>SUBTOTAL(103,Elements134281[Elemento])</f>
      </c>
      <c r="D10" s="1" t="s">
        <v>170</v>
      </c>
      <c r="E10" s="1">
        <f>SUBTOTAL(109,Elements134281[Totais:])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74.xml><?xml version="1.0" encoding="utf-8"?>
<worksheet xmlns:r="http://schemas.openxmlformats.org/officeDocument/2006/relationships" xmlns="http://schemas.openxmlformats.org/spreadsheetml/2006/main">
  <dimension ref="A1:E1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117</v>
      </c>
      <c r="B1" s="9" t="s">
        <v>117</v>
      </c>
      <c r="C1" s="9" t="s">
        <v>117</v>
      </c>
      <c r="D1" s="9" t="s">
        <v>117</v>
      </c>
      <c r="E1" s="9" t="s">
        <v>117</v>
      </c>
    </row>
    <row r="2">
      <c r="A2" s="9" t="s">
        <v>117</v>
      </c>
      <c r="B2" s="9" t="s">
        <v>117</v>
      </c>
      <c r="C2" s="9" t="s">
        <v>117</v>
      </c>
      <c r="D2" s="9" t="s">
        <v>117</v>
      </c>
      <c r="E2" s="9" t="s">
        <v>117</v>
      </c>
    </row>
    <row r="4">
      <c r="A4" s="20" t="s">
        <v>299</v>
      </c>
      <c r="B4" s="20" t="s">
        <v>299</v>
      </c>
      <c r="C4" s="20" t="s">
        <v>299</v>
      </c>
      <c r="D4" s="20" t="s">
        <v>299</v>
      </c>
      <c r="E4" s="20" t="s">
        <v>299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302</v>
      </c>
      <c r="D7" s="19" t="s">
        <v>714</v>
      </c>
      <c r="E7" s="19">
        <v>1</v>
      </c>
    </row>
    <row r="8">
      <c r="A8" s="19" t="s">
        <v>346</v>
      </c>
      <c r="B8" s="19" t="s">
        <v>177</v>
      </c>
      <c r="C8" s="19" t="s">
        <v>302</v>
      </c>
      <c r="D8" s="19" t="s">
        <v>715</v>
      </c>
      <c r="E8" s="19">
        <v>1</v>
      </c>
    </row>
    <row r="9">
      <c r="A9" s="19" t="s">
        <v>346</v>
      </c>
      <c r="B9" s="19" t="s">
        <v>177</v>
      </c>
      <c r="C9" s="19" t="s">
        <v>302</v>
      </c>
      <c r="D9" s="19" t="s">
        <v>716</v>
      </c>
      <c r="E9" s="19">
        <v>1</v>
      </c>
    </row>
    <row r="10">
      <c r="A10" s="19" t="s">
        <v>346</v>
      </c>
      <c r="B10" s="19" t="s">
        <v>177</v>
      </c>
      <c r="C10" s="19" t="s">
        <v>302</v>
      </c>
      <c r="D10" s="19" t="s">
        <v>717</v>
      </c>
      <c r="E10" s="19">
        <v>1</v>
      </c>
    </row>
    <row r="11">
      <c r="A11" s="1" t="s">
        <v>170</v>
      </c>
      <c r="B11" s="1" t="s">
        <v>170</v>
      </c>
      <c r="C11" s="1">
        <f>SUBTOTAL(103,Elements134291[Elemento])</f>
      </c>
      <c r="D11" s="1" t="s">
        <v>170</v>
      </c>
      <c r="E11" s="1">
        <f>SUBTOTAL(109,Elements134291[Totais:])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75.xml><?xml version="1.0" encoding="utf-8"?>
<worksheet xmlns:r="http://schemas.openxmlformats.org/officeDocument/2006/relationships" xmlns="http://schemas.openxmlformats.org/spreadsheetml/2006/main">
  <dimension ref="A1:E1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121</v>
      </c>
      <c r="B1" s="9" t="s">
        <v>121</v>
      </c>
      <c r="C1" s="9" t="s">
        <v>121</v>
      </c>
      <c r="D1" s="9" t="s">
        <v>121</v>
      </c>
      <c r="E1" s="9" t="s">
        <v>121</v>
      </c>
    </row>
    <row r="2">
      <c r="A2" s="9" t="s">
        <v>121</v>
      </c>
      <c r="B2" s="9" t="s">
        <v>121</v>
      </c>
      <c r="C2" s="9" t="s">
        <v>121</v>
      </c>
      <c r="D2" s="9" t="s">
        <v>121</v>
      </c>
      <c r="E2" s="9" t="s">
        <v>121</v>
      </c>
    </row>
    <row r="4">
      <c r="A4" s="20" t="s">
        <v>299</v>
      </c>
      <c r="B4" s="20" t="s">
        <v>299</v>
      </c>
      <c r="C4" s="20" t="s">
        <v>299</v>
      </c>
      <c r="D4" s="20" t="s">
        <v>299</v>
      </c>
      <c r="E4" s="20" t="s">
        <v>299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302</v>
      </c>
      <c r="D7" s="19" t="s">
        <v>718</v>
      </c>
      <c r="E7" s="19">
        <v>1</v>
      </c>
    </row>
    <row r="8">
      <c r="A8" s="19" t="s">
        <v>346</v>
      </c>
      <c r="B8" s="19" t="s">
        <v>177</v>
      </c>
      <c r="C8" s="19" t="s">
        <v>302</v>
      </c>
      <c r="D8" s="19" t="s">
        <v>719</v>
      </c>
      <c r="E8" s="19">
        <v>1</v>
      </c>
    </row>
    <row r="9">
      <c r="A9" s="19" t="s">
        <v>346</v>
      </c>
      <c r="B9" s="19" t="s">
        <v>177</v>
      </c>
      <c r="C9" s="19" t="s">
        <v>302</v>
      </c>
      <c r="D9" s="19" t="s">
        <v>720</v>
      </c>
      <c r="E9" s="19">
        <v>1</v>
      </c>
    </row>
    <row r="10">
      <c r="A10" s="19" t="s">
        <v>346</v>
      </c>
      <c r="B10" s="19" t="s">
        <v>177</v>
      </c>
      <c r="C10" s="19" t="s">
        <v>302</v>
      </c>
      <c r="D10" s="19" t="s">
        <v>721</v>
      </c>
      <c r="E10" s="19">
        <v>1</v>
      </c>
    </row>
    <row r="11">
      <c r="A11" s="1" t="s">
        <v>170</v>
      </c>
      <c r="B11" s="1" t="s">
        <v>170</v>
      </c>
      <c r="C11" s="1">
        <f>SUBTOTAL(103,Elements134301[Elemento])</f>
      </c>
      <c r="D11" s="1" t="s">
        <v>170</v>
      </c>
      <c r="E11" s="1">
        <f>SUBTOTAL(109,Elements134301[Totais:])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76.xml><?xml version="1.0" encoding="utf-8"?>
<worksheet xmlns:r="http://schemas.openxmlformats.org/officeDocument/2006/relationships" xmlns="http://schemas.openxmlformats.org/spreadsheetml/2006/main">
  <dimension ref="A1:E32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124</v>
      </c>
      <c r="B1" s="9" t="s">
        <v>124</v>
      </c>
      <c r="C1" s="9" t="s">
        <v>124</v>
      </c>
      <c r="D1" s="9" t="s">
        <v>124</v>
      </c>
      <c r="E1" s="9" t="s">
        <v>124</v>
      </c>
    </row>
    <row r="2">
      <c r="A2" s="9" t="s">
        <v>124</v>
      </c>
      <c r="B2" s="9" t="s">
        <v>124</v>
      </c>
      <c r="C2" s="9" t="s">
        <v>124</v>
      </c>
      <c r="D2" s="9" t="s">
        <v>124</v>
      </c>
      <c r="E2" s="9" t="s">
        <v>124</v>
      </c>
    </row>
    <row r="4">
      <c r="A4" s="20" t="s">
        <v>247</v>
      </c>
      <c r="B4" s="20" t="s">
        <v>247</v>
      </c>
      <c r="C4" s="20" t="s">
        <v>247</v>
      </c>
      <c r="D4" s="20" t="s">
        <v>247</v>
      </c>
      <c r="E4" s="20" t="s">
        <v>247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323</v>
      </c>
      <c r="D7" s="19" t="s">
        <v>722</v>
      </c>
      <c r="E7" s="19">
        <v>1</v>
      </c>
    </row>
    <row r="8">
      <c r="A8" s="19" t="s">
        <v>346</v>
      </c>
      <c r="B8" s="19" t="s">
        <v>177</v>
      </c>
      <c r="C8" s="19" t="s">
        <v>323</v>
      </c>
      <c r="D8" s="19" t="s">
        <v>723</v>
      </c>
      <c r="E8" s="19">
        <v>1</v>
      </c>
    </row>
    <row r="9">
      <c r="A9" s="19" t="s">
        <v>346</v>
      </c>
      <c r="B9" s="19" t="s">
        <v>177</v>
      </c>
      <c r="C9" s="19" t="s">
        <v>323</v>
      </c>
      <c r="D9" s="19" t="s">
        <v>724</v>
      </c>
      <c r="E9" s="19">
        <v>1</v>
      </c>
    </row>
    <row r="10">
      <c r="A10" s="19" t="s">
        <v>346</v>
      </c>
      <c r="B10" s="19" t="s">
        <v>177</v>
      </c>
      <c r="C10" s="19" t="s">
        <v>323</v>
      </c>
      <c r="D10" s="19" t="s">
        <v>725</v>
      </c>
      <c r="E10" s="19">
        <v>1</v>
      </c>
    </row>
    <row r="11">
      <c r="A11" s="19" t="s">
        <v>346</v>
      </c>
      <c r="B11" s="19" t="s">
        <v>177</v>
      </c>
      <c r="C11" s="19" t="s">
        <v>323</v>
      </c>
      <c r="D11" s="19" t="s">
        <v>726</v>
      </c>
      <c r="E11" s="19">
        <v>1</v>
      </c>
    </row>
    <row r="12">
      <c r="A12" s="19" t="s">
        <v>346</v>
      </c>
      <c r="B12" s="19" t="s">
        <v>177</v>
      </c>
      <c r="C12" s="19" t="s">
        <v>323</v>
      </c>
      <c r="D12" s="19" t="s">
        <v>727</v>
      </c>
      <c r="E12" s="19">
        <v>1</v>
      </c>
    </row>
    <row r="13">
      <c r="A13" s="19" t="s">
        <v>346</v>
      </c>
      <c r="B13" s="19" t="s">
        <v>177</v>
      </c>
      <c r="C13" s="19" t="s">
        <v>323</v>
      </c>
      <c r="D13" s="19" t="s">
        <v>728</v>
      </c>
      <c r="E13" s="19">
        <v>1</v>
      </c>
    </row>
    <row r="14">
      <c r="A14" s="19" t="s">
        <v>346</v>
      </c>
      <c r="B14" s="19" t="s">
        <v>177</v>
      </c>
      <c r="C14" s="19" t="s">
        <v>323</v>
      </c>
      <c r="D14" s="19" t="s">
        <v>729</v>
      </c>
      <c r="E14" s="19">
        <v>1</v>
      </c>
    </row>
    <row r="15">
      <c r="A15" s="19" t="s">
        <v>346</v>
      </c>
      <c r="B15" s="19" t="s">
        <v>177</v>
      </c>
      <c r="C15" s="19" t="s">
        <v>323</v>
      </c>
      <c r="D15" s="19" t="s">
        <v>730</v>
      </c>
      <c r="E15" s="19">
        <v>1</v>
      </c>
    </row>
    <row r="16">
      <c r="A16" s="19" t="s">
        <v>346</v>
      </c>
      <c r="B16" s="19" t="s">
        <v>177</v>
      </c>
      <c r="C16" s="19" t="s">
        <v>323</v>
      </c>
      <c r="D16" s="19" t="s">
        <v>731</v>
      </c>
      <c r="E16" s="19">
        <v>1</v>
      </c>
    </row>
    <row r="17">
      <c r="A17" s="19" t="s">
        <v>346</v>
      </c>
      <c r="B17" s="19" t="s">
        <v>177</v>
      </c>
      <c r="C17" s="19" t="s">
        <v>323</v>
      </c>
      <c r="D17" s="19" t="s">
        <v>732</v>
      </c>
      <c r="E17" s="19">
        <v>1</v>
      </c>
    </row>
    <row r="18">
      <c r="A18" s="19" t="s">
        <v>346</v>
      </c>
      <c r="B18" s="19" t="s">
        <v>177</v>
      </c>
      <c r="C18" s="19" t="s">
        <v>323</v>
      </c>
      <c r="D18" s="19" t="s">
        <v>733</v>
      </c>
      <c r="E18" s="19">
        <v>1</v>
      </c>
    </row>
    <row r="19">
      <c r="A19" s="19" t="s">
        <v>346</v>
      </c>
      <c r="B19" s="19" t="s">
        <v>177</v>
      </c>
      <c r="C19" s="19" t="s">
        <v>323</v>
      </c>
      <c r="D19" s="19" t="s">
        <v>734</v>
      </c>
      <c r="E19" s="19">
        <v>1</v>
      </c>
    </row>
    <row r="20">
      <c r="A20" s="19" t="s">
        <v>346</v>
      </c>
      <c r="B20" s="19" t="s">
        <v>177</v>
      </c>
      <c r="C20" s="19" t="s">
        <v>323</v>
      </c>
      <c r="D20" s="19" t="s">
        <v>735</v>
      </c>
      <c r="E20" s="19">
        <v>1</v>
      </c>
    </row>
    <row r="21">
      <c r="A21" s="19" t="s">
        <v>346</v>
      </c>
      <c r="B21" s="19" t="s">
        <v>177</v>
      </c>
      <c r="C21" s="19" t="s">
        <v>323</v>
      </c>
      <c r="D21" s="19" t="s">
        <v>736</v>
      </c>
      <c r="E21" s="19">
        <v>1</v>
      </c>
    </row>
    <row r="22">
      <c r="A22" s="19" t="s">
        <v>346</v>
      </c>
      <c r="B22" s="19" t="s">
        <v>177</v>
      </c>
      <c r="C22" s="19" t="s">
        <v>323</v>
      </c>
      <c r="D22" s="19" t="s">
        <v>737</v>
      </c>
      <c r="E22" s="19">
        <v>1</v>
      </c>
    </row>
    <row r="23">
      <c r="A23" s="19" t="s">
        <v>346</v>
      </c>
      <c r="B23" s="19" t="s">
        <v>177</v>
      </c>
      <c r="C23" s="19" t="s">
        <v>323</v>
      </c>
      <c r="D23" s="19" t="s">
        <v>738</v>
      </c>
      <c r="E23" s="19">
        <v>1</v>
      </c>
    </row>
    <row r="24">
      <c r="A24" s="19" t="s">
        <v>346</v>
      </c>
      <c r="B24" s="19" t="s">
        <v>177</v>
      </c>
      <c r="C24" s="19" t="s">
        <v>323</v>
      </c>
      <c r="D24" s="19" t="s">
        <v>739</v>
      </c>
      <c r="E24" s="19">
        <v>1</v>
      </c>
    </row>
    <row r="25">
      <c r="A25" s="19" t="s">
        <v>346</v>
      </c>
      <c r="B25" s="19" t="s">
        <v>177</v>
      </c>
      <c r="C25" s="19" t="s">
        <v>323</v>
      </c>
      <c r="D25" s="19" t="s">
        <v>740</v>
      </c>
      <c r="E25" s="19">
        <v>1</v>
      </c>
    </row>
    <row r="26">
      <c r="A26" s="19" t="s">
        <v>346</v>
      </c>
      <c r="B26" s="19" t="s">
        <v>177</v>
      </c>
      <c r="C26" s="19" t="s">
        <v>323</v>
      </c>
      <c r="D26" s="19" t="s">
        <v>741</v>
      </c>
      <c r="E26" s="19">
        <v>1</v>
      </c>
    </row>
    <row r="27">
      <c r="A27" s="19" t="s">
        <v>346</v>
      </c>
      <c r="B27" s="19" t="s">
        <v>177</v>
      </c>
      <c r="C27" s="19" t="s">
        <v>323</v>
      </c>
      <c r="D27" s="19" t="s">
        <v>742</v>
      </c>
      <c r="E27" s="19">
        <v>1</v>
      </c>
    </row>
    <row r="28">
      <c r="A28" s="19" t="s">
        <v>346</v>
      </c>
      <c r="B28" s="19" t="s">
        <v>177</v>
      </c>
      <c r="C28" s="19" t="s">
        <v>323</v>
      </c>
      <c r="D28" s="19" t="s">
        <v>743</v>
      </c>
      <c r="E28" s="19">
        <v>1</v>
      </c>
    </row>
    <row r="29">
      <c r="A29" s="19" t="s">
        <v>346</v>
      </c>
      <c r="B29" s="19" t="s">
        <v>177</v>
      </c>
      <c r="C29" s="19" t="s">
        <v>323</v>
      </c>
      <c r="D29" s="19" t="s">
        <v>744</v>
      </c>
      <c r="E29" s="19">
        <v>1</v>
      </c>
    </row>
    <row r="30">
      <c r="A30" s="19" t="s">
        <v>346</v>
      </c>
      <c r="B30" s="19" t="s">
        <v>177</v>
      </c>
      <c r="C30" s="19" t="s">
        <v>323</v>
      </c>
      <c r="D30" s="19" t="s">
        <v>745</v>
      </c>
      <c r="E30" s="19">
        <v>1</v>
      </c>
    </row>
    <row r="31">
      <c r="A31" s="19" t="s">
        <v>346</v>
      </c>
      <c r="B31" s="19" t="s">
        <v>177</v>
      </c>
      <c r="C31" s="19" t="s">
        <v>323</v>
      </c>
      <c r="D31" s="19" t="s">
        <v>746</v>
      </c>
      <c r="E31" s="19">
        <v>1</v>
      </c>
    </row>
    <row r="32">
      <c r="A32" s="1" t="s">
        <v>170</v>
      </c>
      <c r="B32" s="1" t="s">
        <v>170</v>
      </c>
      <c r="C32" s="1">
        <f>SUBTOTAL(103,Elements134311[Elemento])</f>
      </c>
      <c r="D32" s="1" t="s">
        <v>170</v>
      </c>
      <c r="E32" s="1">
        <f>SUBTOTAL(109,Elements134311[Totais:])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77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128</v>
      </c>
      <c r="B1" s="9" t="s">
        <v>128</v>
      </c>
      <c r="C1" s="9" t="s">
        <v>128</v>
      </c>
      <c r="D1" s="9" t="s">
        <v>128</v>
      </c>
      <c r="E1" s="9" t="s">
        <v>128</v>
      </c>
    </row>
    <row r="2">
      <c r="A2" s="9" t="s">
        <v>128</v>
      </c>
      <c r="B2" s="9" t="s">
        <v>128</v>
      </c>
      <c r="C2" s="9" t="s">
        <v>128</v>
      </c>
      <c r="D2" s="9" t="s">
        <v>128</v>
      </c>
      <c r="E2" s="9" t="s">
        <v>128</v>
      </c>
    </row>
    <row r="4">
      <c r="A4" s="20" t="s">
        <v>203</v>
      </c>
      <c r="B4" s="20" t="s">
        <v>203</v>
      </c>
      <c r="C4" s="20" t="s">
        <v>203</v>
      </c>
      <c r="D4" s="20" t="s">
        <v>203</v>
      </c>
      <c r="E4" s="20" t="s">
        <v>203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223</v>
      </c>
      <c r="D7" s="19" t="s">
        <v>747</v>
      </c>
      <c r="E7" s="19">
        <v>1</v>
      </c>
    </row>
    <row r="8">
      <c r="A8" s="1" t="s">
        <v>170</v>
      </c>
      <c r="B8" s="1" t="s">
        <v>170</v>
      </c>
      <c r="C8" s="1">
        <f>SUBTOTAL(103,Elements134321[Elemento])</f>
      </c>
      <c r="D8" s="1" t="s">
        <v>170</v>
      </c>
      <c r="E8" s="1">
        <f>SUBTOTAL(109,Elements134321[Totais:])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78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131</v>
      </c>
      <c r="B1" s="9" t="s">
        <v>131</v>
      </c>
      <c r="C1" s="9" t="s">
        <v>131</v>
      </c>
      <c r="D1" s="9" t="s">
        <v>131</v>
      </c>
      <c r="E1" s="9" t="s">
        <v>131</v>
      </c>
    </row>
    <row r="2">
      <c r="A2" s="9" t="s">
        <v>131</v>
      </c>
      <c r="B2" s="9" t="s">
        <v>131</v>
      </c>
      <c r="C2" s="9" t="s">
        <v>131</v>
      </c>
      <c r="D2" s="9" t="s">
        <v>131</v>
      </c>
      <c r="E2" s="9" t="s">
        <v>131</v>
      </c>
    </row>
    <row r="4">
      <c r="A4" s="20" t="s">
        <v>203</v>
      </c>
      <c r="B4" s="20" t="s">
        <v>203</v>
      </c>
      <c r="C4" s="20" t="s">
        <v>203</v>
      </c>
      <c r="D4" s="20" t="s">
        <v>203</v>
      </c>
      <c r="E4" s="20" t="s">
        <v>203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328</v>
      </c>
      <c r="D7" s="19" t="s">
        <v>748</v>
      </c>
      <c r="E7" s="19">
        <v>1</v>
      </c>
    </row>
    <row r="8">
      <c r="A8" s="19" t="s">
        <v>346</v>
      </c>
      <c r="B8" s="19" t="s">
        <v>177</v>
      </c>
      <c r="C8" s="19" t="s">
        <v>328</v>
      </c>
      <c r="D8" s="19" t="s">
        <v>749</v>
      </c>
      <c r="E8" s="19">
        <v>1</v>
      </c>
    </row>
    <row r="9">
      <c r="A9" s="1" t="s">
        <v>170</v>
      </c>
      <c r="B9" s="1" t="s">
        <v>170</v>
      </c>
      <c r="C9" s="1">
        <f>SUBTOTAL(103,Elements134331[Elemento])</f>
      </c>
      <c r="D9" s="1" t="s">
        <v>170</v>
      </c>
      <c r="E9" s="1">
        <f>SUBTOTAL(109,Elements134331[Totais:])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79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134</v>
      </c>
      <c r="B1" s="9" t="s">
        <v>134</v>
      </c>
      <c r="C1" s="9" t="s">
        <v>134</v>
      </c>
      <c r="D1" s="9" t="s">
        <v>134</v>
      </c>
      <c r="E1" s="9" t="s">
        <v>134</v>
      </c>
    </row>
    <row r="2">
      <c r="A2" s="9" t="s">
        <v>134</v>
      </c>
      <c r="B2" s="9" t="s">
        <v>134</v>
      </c>
      <c r="C2" s="9" t="s">
        <v>134</v>
      </c>
      <c r="D2" s="9" t="s">
        <v>134</v>
      </c>
      <c r="E2" s="9" t="s">
        <v>134</v>
      </c>
    </row>
    <row r="4">
      <c r="A4" s="20" t="s">
        <v>203</v>
      </c>
      <c r="B4" s="20" t="s">
        <v>203</v>
      </c>
      <c r="C4" s="20" t="s">
        <v>203</v>
      </c>
      <c r="D4" s="20" t="s">
        <v>203</v>
      </c>
      <c r="E4" s="20" t="s">
        <v>203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225</v>
      </c>
      <c r="D7" s="19" t="s">
        <v>750</v>
      </c>
      <c r="E7" s="19">
        <v>1</v>
      </c>
    </row>
    <row r="8">
      <c r="A8" s="1" t="s">
        <v>170</v>
      </c>
      <c r="B8" s="1" t="s">
        <v>170</v>
      </c>
      <c r="C8" s="1">
        <f>SUBTOTAL(103,Elements134341[Elemento])</f>
      </c>
      <c r="D8" s="1" t="s">
        <v>170</v>
      </c>
      <c r="E8" s="1">
        <f>SUBTOTAL(109,Elements134341[Totais:])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35</v>
      </c>
      <c r="B2" s="12" t="s">
        <v>36</v>
      </c>
      <c r="C2" s="12" t="s">
        <v>33</v>
      </c>
      <c r="D2" s="12" t="s">
        <v>37</v>
      </c>
      <c r="E2" s="12" t="s">
        <v>38</v>
      </c>
      <c r="F2" s="12" t="s">
        <v>39</v>
      </c>
      <c r="G2" s="12">
        <v>151.88</v>
      </c>
      <c r="H2" s="12">
        <v>182.02818000000002</v>
      </c>
      <c r="I2" s="12">
        <v>1920.3972990000004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14</v>
      </c>
      <c r="D8" s="19" t="s">
        <v>208</v>
      </c>
      <c r="E8" s="19">
        <v>10.55414390013701</v>
      </c>
    </row>
    <row r="9">
      <c r="A9" s="19" t="s">
        <v>170</v>
      </c>
      <c r="B9" s="19" t="s">
        <v>170</v>
      </c>
      <c r="C9" s="19">
        <f>SUBTOTAL(109,Criteria_Summary13.4.6[Elementos])</f>
      </c>
      <c r="D9" s="19" t="s">
        <v>170</v>
      </c>
      <c r="E9" s="19">
        <f>SUBTOTAL(109,Criteria_Summary13.4.6[Total])</f>
      </c>
    </row>
    <row r="10">
      <c r="A10" s="20" t="s">
        <v>171</v>
      </c>
      <c r="B10" s="20">
        <v>0</v>
      </c>
      <c r="C10" s="21"/>
      <c r="D10" s="21"/>
      <c r="E10" s="20">
        <v>10.55</v>
      </c>
    </row>
    <row r="13">
      <c r="A13" s="20" t="s">
        <v>208</v>
      </c>
      <c r="B13" s="20" t="s">
        <v>208</v>
      </c>
      <c r="C13" s="20" t="s">
        <v>208</v>
      </c>
      <c r="D13" s="20" t="s">
        <v>208</v>
      </c>
      <c r="E13" s="20" t="s">
        <v>208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14</v>
      </c>
      <c r="C16" s="19" t="s">
        <v>209</v>
      </c>
      <c r="D16" s="19" t="s">
        <v>209</v>
      </c>
      <c r="E16" s="19">
        <v>10.55414390013701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210</v>
      </c>
      <c r="B24" s="19" t="s">
        <v>210</v>
      </c>
      <c r="C24" s="19" t="s">
        <v>210</v>
      </c>
      <c r="D24" s="19" t="s">
        <v>211</v>
      </c>
      <c r="E24" s="19" t="s">
        <v>178</v>
      </c>
    </row>
    <row r="26">
      <c r="A26" s="24" t="s">
        <v>184</v>
      </c>
      <c r="B26" s="24" t="s">
        <v>184</v>
      </c>
      <c r="C26" s="24" t="s">
        <v>184</v>
      </c>
      <c r="D26" s="24" t="s">
        <v>184</v>
      </c>
      <c r="E26" s="24" t="s">
        <v>184</v>
      </c>
    </row>
    <row r="27">
      <c r="A27" s="23" t="s">
        <v>165</v>
      </c>
      <c r="B27" s="23" t="s">
        <v>185</v>
      </c>
      <c r="C27" s="23" t="s">
        <v>186</v>
      </c>
      <c r="D27" s="23" t="s">
        <v>187</v>
      </c>
      <c r="E27" s="23"/>
    </row>
    <row r="28">
      <c r="A28" s="19" t="s">
        <v>212</v>
      </c>
      <c r="B28" s="19" t="s">
        <v>188</v>
      </c>
      <c r="C28" s="19" t="s">
        <v>213</v>
      </c>
      <c r="D28" s="19" t="s">
        <v>214</v>
      </c>
      <c r="E28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80.xml><?xml version="1.0" encoding="utf-8"?>
<worksheet xmlns:r="http://schemas.openxmlformats.org/officeDocument/2006/relationships" xmlns="http://schemas.openxmlformats.org/spreadsheetml/2006/main">
  <dimension ref="A1:E13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137</v>
      </c>
      <c r="B1" s="9" t="s">
        <v>137</v>
      </c>
      <c r="C1" s="9" t="s">
        <v>137</v>
      </c>
      <c r="D1" s="9" t="s">
        <v>137</v>
      </c>
      <c r="E1" s="9" t="s">
        <v>137</v>
      </c>
    </row>
    <row r="2">
      <c r="A2" s="9" t="s">
        <v>137</v>
      </c>
      <c r="B2" s="9" t="s">
        <v>137</v>
      </c>
      <c r="C2" s="9" t="s">
        <v>137</v>
      </c>
      <c r="D2" s="9" t="s">
        <v>137</v>
      </c>
      <c r="E2" s="9" t="s">
        <v>137</v>
      </c>
    </row>
    <row r="4">
      <c r="A4" s="20" t="s">
        <v>203</v>
      </c>
      <c r="B4" s="20" t="s">
        <v>203</v>
      </c>
      <c r="C4" s="20" t="s">
        <v>203</v>
      </c>
      <c r="D4" s="20" t="s">
        <v>203</v>
      </c>
      <c r="E4" s="20" t="s">
        <v>203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332</v>
      </c>
      <c r="D7" s="19" t="s">
        <v>751</v>
      </c>
      <c r="E7" s="19">
        <v>1</v>
      </c>
    </row>
    <row r="8">
      <c r="A8" s="19" t="s">
        <v>346</v>
      </c>
      <c r="B8" s="19" t="s">
        <v>177</v>
      </c>
      <c r="C8" s="19" t="s">
        <v>332</v>
      </c>
      <c r="D8" s="19" t="s">
        <v>752</v>
      </c>
      <c r="E8" s="19">
        <v>1</v>
      </c>
    </row>
    <row r="9">
      <c r="A9" s="19" t="s">
        <v>346</v>
      </c>
      <c r="B9" s="19" t="s">
        <v>177</v>
      </c>
      <c r="C9" s="19" t="s">
        <v>332</v>
      </c>
      <c r="D9" s="19" t="s">
        <v>753</v>
      </c>
      <c r="E9" s="19">
        <v>1</v>
      </c>
    </row>
    <row r="10">
      <c r="A10" s="19" t="s">
        <v>346</v>
      </c>
      <c r="B10" s="19" t="s">
        <v>177</v>
      </c>
      <c r="C10" s="19" t="s">
        <v>332</v>
      </c>
      <c r="D10" s="19" t="s">
        <v>754</v>
      </c>
      <c r="E10" s="19">
        <v>1</v>
      </c>
    </row>
    <row r="11">
      <c r="A11" s="19" t="s">
        <v>346</v>
      </c>
      <c r="B11" s="19" t="s">
        <v>177</v>
      </c>
      <c r="C11" s="19" t="s">
        <v>332</v>
      </c>
      <c r="D11" s="19" t="s">
        <v>755</v>
      </c>
      <c r="E11" s="19">
        <v>1</v>
      </c>
    </row>
    <row r="12">
      <c r="A12" s="19" t="s">
        <v>346</v>
      </c>
      <c r="B12" s="19" t="s">
        <v>177</v>
      </c>
      <c r="C12" s="19" t="s">
        <v>332</v>
      </c>
      <c r="D12" s="19" t="s">
        <v>756</v>
      </c>
      <c r="E12" s="19">
        <v>1</v>
      </c>
    </row>
    <row r="13">
      <c r="A13" s="1" t="s">
        <v>170</v>
      </c>
      <c r="B13" s="1" t="s">
        <v>170</v>
      </c>
      <c r="C13" s="1">
        <f>SUBTOTAL(103,Elements134351[Elemento])</f>
      </c>
      <c r="D13" s="1" t="s">
        <v>170</v>
      </c>
      <c r="E13" s="1">
        <f>SUBTOTAL(109,Elements134351[Totais:])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81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140</v>
      </c>
      <c r="B1" s="9" t="s">
        <v>140</v>
      </c>
      <c r="C1" s="9" t="s">
        <v>140</v>
      </c>
      <c r="D1" s="9" t="s">
        <v>140</v>
      </c>
      <c r="E1" s="9" t="s">
        <v>140</v>
      </c>
    </row>
    <row r="2">
      <c r="A2" s="9" t="s">
        <v>140</v>
      </c>
      <c r="B2" s="9" t="s">
        <v>140</v>
      </c>
      <c r="C2" s="9" t="s">
        <v>140</v>
      </c>
      <c r="D2" s="9" t="s">
        <v>140</v>
      </c>
      <c r="E2" s="9" t="s">
        <v>140</v>
      </c>
    </row>
    <row r="4">
      <c r="A4" s="20" t="s">
        <v>203</v>
      </c>
      <c r="B4" s="20" t="s">
        <v>203</v>
      </c>
      <c r="C4" s="20" t="s">
        <v>203</v>
      </c>
      <c r="D4" s="20" t="s">
        <v>203</v>
      </c>
      <c r="E4" s="20" t="s">
        <v>203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207</v>
      </c>
      <c r="D7" s="19" t="s">
        <v>381</v>
      </c>
      <c r="E7" s="19">
        <v>1</v>
      </c>
    </row>
    <row r="8">
      <c r="A8" s="19" t="s">
        <v>346</v>
      </c>
      <c r="B8" s="19" t="s">
        <v>177</v>
      </c>
      <c r="C8" s="19" t="s">
        <v>207</v>
      </c>
      <c r="D8" s="19" t="s">
        <v>381</v>
      </c>
      <c r="E8" s="19">
        <v>1</v>
      </c>
    </row>
    <row r="9">
      <c r="A9" s="1" t="s">
        <v>170</v>
      </c>
      <c r="B9" s="1" t="s">
        <v>170</v>
      </c>
      <c r="C9" s="1">
        <f>SUBTOTAL(103,Elements134361[Elemento])</f>
      </c>
      <c r="D9" s="1" t="s">
        <v>170</v>
      </c>
      <c r="E9" s="1">
        <f>SUBTOTAL(109,Elements134361[Totais:])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82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143</v>
      </c>
      <c r="B1" s="9" t="s">
        <v>143</v>
      </c>
      <c r="C1" s="9" t="s">
        <v>143</v>
      </c>
      <c r="D1" s="9" t="s">
        <v>143</v>
      </c>
      <c r="E1" s="9" t="s">
        <v>143</v>
      </c>
    </row>
    <row r="2">
      <c r="A2" s="9" t="s">
        <v>143</v>
      </c>
      <c r="B2" s="9" t="s">
        <v>143</v>
      </c>
      <c r="C2" s="9" t="s">
        <v>143</v>
      </c>
      <c r="D2" s="9" t="s">
        <v>143</v>
      </c>
      <c r="E2" s="9" t="s">
        <v>143</v>
      </c>
    </row>
    <row r="4">
      <c r="A4" s="20" t="s">
        <v>203</v>
      </c>
      <c r="B4" s="20" t="s">
        <v>203</v>
      </c>
      <c r="C4" s="20" t="s">
        <v>203</v>
      </c>
      <c r="D4" s="20" t="s">
        <v>203</v>
      </c>
      <c r="E4" s="20" t="s">
        <v>203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334</v>
      </c>
      <c r="D7" s="19" t="s">
        <v>757</v>
      </c>
      <c r="E7" s="19">
        <v>1</v>
      </c>
    </row>
    <row r="8">
      <c r="A8" s="19" t="s">
        <v>346</v>
      </c>
      <c r="B8" s="19" t="s">
        <v>177</v>
      </c>
      <c r="C8" s="19" t="s">
        <v>334</v>
      </c>
      <c r="D8" s="19" t="s">
        <v>757</v>
      </c>
      <c r="E8" s="19">
        <v>1</v>
      </c>
    </row>
    <row r="9">
      <c r="A9" s="1" t="s">
        <v>170</v>
      </c>
      <c r="B9" s="1" t="s">
        <v>170</v>
      </c>
      <c r="C9" s="1">
        <f>SUBTOTAL(103,Elements134371[Elemento])</f>
      </c>
      <c r="D9" s="1" t="s">
        <v>170</v>
      </c>
      <c r="E9" s="1">
        <f>SUBTOTAL(109,Elements134371[Totais:])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83.xml><?xml version="1.0" encoding="utf-8"?>
<worksheet xmlns:r="http://schemas.openxmlformats.org/officeDocument/2006/relationships" xmlns="http://schemas.openxmlformats.org/spreadsheetml/2006/main">
  <dimension ref="A1:E13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146</v>
      </c>
      <c r="B1" s="9" t="s">
        <v>146</v>
      </c>
      <c r="C1" s="9" t="s">
        <v>146</v>
      </c>
      <c r="D1" s="9" t="s">
        <v>146</v>
      </c>
      <c r="E1" s="9" t="s">
        <v>146</v>
      </c>
    </row>
    <row r="2">
      <c r="A2" s="9" t="s">
        <v>146</v>
      </c>
      <c r="B2" s="9" t="s">
        <v>146</v>
      </c>
      <c r="C2" s="9" t="s">
        <v>146</v>
      </c>
      <c r="D2" s="9" t="s">
        <v>146</v>
      </c>
      <c r="E2" s="9" t="s">
        <v>146</v>
      </c>
    </row>
    <row r="4">
      <c r="A4" s="20" t="s">
        <v>192</v>
      </c>
      <c r="B4" s="20" t="s">
        <v>192</v>
      </c>
      <c r="C4" s="20" t="s">
        <v>192</v>
      </c>
      <c r="D4" s="20" t="s">
        <v>192</v>
      </c>
      <c r="E4" s="20" t="s">
        <v>192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758</v>
      </c>
      <c r="D7" s="19" t="s">
        <v>759</v>
      </c>
      <c r="E7" s="19">
        <v>1</v>
      </c>
    </row>
    <row r="8">
      <c r="A8" s="19" t="s">
        <v>346</v>
      </c>
      <c r="B8" s="19" t="s">
        <v>177</v>
      </c>
      <c r="C8" s="19" t="s">
        <v>758</v>
      </c>
      <c r="D8" s="19" t="s">
        <v>760</v>
      </c>
      <c r="E8" s="19">
        <v>1</v>
      </c>
    </row>
    <row r="9">
      <c r="A9" s="19" t="s">
        <v>346</v>
      </c>
      <c r="B9" s="19" t="s">
        <v>177</v>
      </c>
      <c r="C9" s="19" t="s">
        <v>758</v>
      </c>
      <c r="D9" s="19" t="s">
        <v>761</v>
      </c>
      <c r="E9" s="19">
        <v>1</v>
      </c>
    </row>
    <row r="10">
      <c r="A10" s="19" t="s">
        <v>346</v>
      </c>
      <c r="B10" s="19" t="s">
        <v>177</v>
      </c>
      <c r="C10" s="19" t="s">
        <v>758</v>
      </c>
      <c r="D10" s="19" t="s">
        <v>762</v>
      </c>
      <c r="E10" s="19">
        <v>1</v>
      </c>
    </row>
    <row r="11">
      <c r="A11" s="19" t="s">
        <v>346</v>
      </c>
      <c r="B11" s="19" t="s">
        <v>177</v>
      </c>
      <c r="C11" s="19" t="s">
        <v>758</v>
      </c>
      <c r="D11" s="19" t="s">
        <v>763</v>
      </c>
      <c r="E11" s="19">
        <v>1</v>
      </c>
    </row>
    <row r="12">
      <c r="A12" s="19" t="s">
        <v>346</v>
      </c>
      <c r="B12" s="19" t="s">
        <v>177</v>
      </c>
      <c r="C12" s="19" t="s">
        <v>758</v>
      </c>
      <c r="D12" s="19" t="s">
        <v>764</v>
      </c>
      <c r="E12" s="19">
        <v>1</v>
      </c>
    </row>
    <row r="13">
      <c r="A13" s="1" t="s">
        <v>170</v>
      </c>
      <c r="B13" s="1" t="s">
        <v>170</v>
      </c>
      <c r="C13" s="1">
        <f>SUBTOTAL(103,Elements134381[Elemento])</f>
      </c>
      <c r="D13" s="1" t="s">
        <v>170</v>
      </c>
      <c r="E13" s="1">
        <f>SUBTOTAL(109,Elements134381[Totais:])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84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149</v>
      </c>
      <c r="B1" s="9" t="s">
        <v>149</v>
      </c>
      <c r="C1" s="9" t="s">
        <v>149</v>
      </c>
      <c r="D1" s="9" t="s">
        <v>149</v>
      </c>
      <c r="E1" s="9" t="s">
        <v>149</v>
      </c>
    </row>
    <row r="2">
      <c r="A2" s="9" t="s">
        <v>149</v>
      </c>
      <c r="B2" s="9" t="s">
        <v>149</v>
      </c>
      <c r="C2" s="9" t="s">
        <v>149</v>
      </c>
      <c r="D2" s="9" t="s">
        <v>149</v>
      </c>
      <c r="E2" s="9" t="s">
        <v>149</v>
      </c>
    </row>
    <row r="4">
      <c r="A4" s="20" t="s">
        <v>308</v>
      </c>
      <c r="B4" s="20" t="s">
        <v>308</v>
      </c>
      <c r="C4" s="20" t="s">
        <v>308</v>
      </c>
      <c r="D4" s="20" t="s">
        <v>308</v>
      </c>
      <c r="E4" s="20" t="s">
        <v>308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302</v>
      </c>
      <c r="D7" s="19" t="s">
        <v>765</v>
      </c>
      <c r="E7" s="19">
        <v>1</v>
      </c>
    </row>
    <row r="8">
      <c r="A8" s="19" t="s">
        <v>346</v>
      </c>
      <c r="B8" s="19" t="s">
        <v>177</v>
      </c>
      <c r="C8" s="19" t="s">
        <v>302</v>
      </c>
      <c r="D8" s="19" t="s">
        <v>766</v>
      </c>
      <c r="E8" s="19">
        <v>1</v>
      </c>
    </row>
    <row r="9">
      <c r="A9" s="1" t="s">
        <v>170</v>
      </c>
      <c r="B9" s="1" t="s">
        <v>170</v>
      </c>
      <c r="C9" s="1">
        <f>SUBTOTAL(103,Elements134391[Elemento])</f>
      </c>
      <c r="D9" s="1" t="s">
        <v>170</v>
      </c>
      <c r="E9" s="1">
        <f>SUBTOTAL(109,Elements134391[Totais:])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85.xml><?xml version="1.0" encoding="utf-8"?>
<worksheet xmlns:r="http://schemas.openxmlformats.org/officeDocument/2006/relationships" xmlns="http://schemas.openxmlformats.org/spreadsheetml/2006/main">
  <dimension ref="A1:E1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152</v>
      </c>
      <c r="B1" s="9" t="s">
        <v>152</v>
      </c>
      <c r="C1" s="9" t="s">
        <v>152</v>
      </c>
      <c r="D1" s="9" t="s">
        <v>152</v>
      </c>
      <c r="E1" s="9" t="s">
        <v>152</v>
      </c>
    </row>
    <row r="2">
      <c r="A2" s="9" t="s">
        <v>152</v>
      </c>
      <c r="B2" s="9" t="s">
        <v>152</v>
      </c>
      <c r="C2" s="9" t="s">
        <v>152</v>
      </c>
      <c r="D2" s="9" t="s">
        <v>152</v>
      </c>
      <c r="E2" s="9" t="s">
        <v>152</v>
      </c>
    </row>
    <row r="4">
      <c r="A4" s="20" t="s">
        <v>215</v>
      </c>
      <c r="B4" s="20" t="s">
        <v>215</v>
      </c>
      <c r="C4" s="20" t="s">
        <v>215</v>
      </c>
      <c r="D4" s="20" t="s">
        <v>215</v>
      </c>
      <c r="E4" s="20" t="s">
        <v>215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337</v>
      </c>
      <c r="D7" s="19" t="s">
        <v>767</v>
      </c>
      <c r="E7" s="19">
        <v>1</v>
      </c>
    </row>
    <row r="8">
      <c r="A8" s="19" t="s">
        <v>346</v>
      </c>
      <c r="B8" s="19" t="s">
        <v>177</v>
      </c>
      <c r="C8" s="19" t="s">
        <v>337</v>
      </c>
      <c r="D8" s="19" t="s">
        <v>768</v>
      </c>
      <c r="E8" s="19">
        <v>1</v>
      </c>
    </row>
    <row r="9">
      <c r="A9" s="19" t="s">
        <v>346</v>
      </c>
      <c r="B9" s="19" t="s">
        <v>177</v>
      </c>
      <c r="C9" s="19" t="s">
        <v>337</v>
      </c>
      <c r="D9" s="19" t="s">
        <v>769</v>
      </c>
      <c r="E9" s="19">
        <v>1</v>
      </c>
    </row>
    <row r="10">
      <c r="A10" s="19" t="s">
        <v>346</v>
      </c>
      <c r="B10" s="19" t="s">
        <v>177</v>
      </c>
      <c r="C10" s="19" t="s">
        <v>337</v>
      </c>
      <c r="D10" s="19" t="s">
        <v>770</v>
      </c>
      <c r="E10" s="19">
        <v>1</v>
      </c>
    </row>
    <row r="11">
      <c r="A11" s="19" t="s">
        <v>346</v>
      </c>
      <c r="B11" s="19" t="s">
        <v>177</v>
      </c>
      <c r="C11" s="19" t="s">
        <v>337</v>
      </c>
      <c r="D11" s="19" t="s">
        <v>771</v>
      </c>
      <c r="E11" s="19">
        <v>1</v>
      </c>
    </row>
    <row r="12">
      <c r="A12" s="19" t="s">
        <v>346</v>
      </c>
      <c r="B12" s="19" t="s">
        <v>177</v>
      </c>
      <c r="C12" s="19" t="s">
        <v>337</v>
      </c>
      <c r="D12" s="19" t="s">
        <v>772</v>
      </c>
      <c r="E12" s="19">
        <v>1</v>
      </c>
    </row>
    <row r="13">
      <c r="A13" s="19" t="s">
        <v>346</v>
      </c>
      <c r="B13" s="19" t="s">
        <v>177</v>
      </c>
      <c r="C13" s="19" t="s">
        <v>337</v>
      </c>
      <c r="D13" s="19" t="s">
        <v>773</v>
      </c>
      <c r="E13" s="19">
        <v>1</v>
      </c>
    </row>
    <row r="14">
      <c r="A14" s="19" t="s">
        <v>346</v>
      </c>
      <c r="B14" s="19" t="s">
        <v>177</v>
      </c>
      <c r="C14" s="19" t="s">
        <v>337</v>
      </c>
      <c r="D14" s="19" t="s">
        <v>774</v>
      </c>
      <c r="E14" s="19">
        <v>1</v>
      </c>
    </row>
    <row r="15">
      <c r="A15" s="19" t="s">
        <v>346</v>
      </c>
      <c r="B15" s="19" t="s">
        <v>177</v>
      </c>
      <c r="C15" s="19" t="s">
        <v>337</v>
      </c>
      <c r="D15" s="19" t="s">
        <v>775</v>
      </c>
      <c r="E15" s="19">
        <v>1</v>
      </c>
    </row>
    <row r="16">
      <c r="A16" s="19" t="s">
        <v>346</v>
      </c>
      <c r="B16" s="19" t="s">
        <v>177</v>
      </c>
      <c r="C16" s="19" t="s">
        <v>337</v>
      </c>
      <c r="D16" s="19" t="s">
        <v>776</v>
      </c>
      <c r="E16" s="19">
        <v>1</v>
      </c>
    </row>
    <row r="17">
      <c r="A17" s="19" t="s">
        <v>346</v>
      </c>
      <c r="B17" s="19" t="s">
        <v>177</v>
      </c>
      <c r="C17" s="19" t="s">
        <v>337</v>
      </c>
      <c r="D17" s="19" t="s">
        <v>777</v>
      </c>
      <c r="E17" s="19">
        <v>1</v>
      </c>
    </row>
    <row r="18">
      <c r="A18" s="19" t="s">
        <v>346</v>
      </c>
      <c r="B18" s="19" t="s">
        <v>177</v>
      </c>
      <c r="C18" s="19" t="s">
        <v>337</v>
      </c>
      <c r="D18" s="19" t="s">
        <v>778</v>
      </c>
      <c r="E18" s="19">
        <v>1</v>
      </c>
    </row>
    <row r="19">
      <c r="A19" s="1" t="s">
        <v>170</v>
      </c>
      <c r="B19" s="1" t="s">
        <v>170</v>
      </c>
      <c r="C19" s="1">
        <f>SUBTOTAL(103,Elements134401[Elemento])</f>
      </c>
      <c r="D19" s="1" t="s">
        <v>170</v>
      </c>
      <c r="E19" s="1">
        <f>SUBTOTAL(109,Elements134401[Totais:])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86.xml><?xml version="1.0" encoding="utf-8"?>
<worksheet xmlns:r="http://schemas.openxmlformats.org/officeDocument/2006/relationships" xmlns="http://schemas.openxmlformats.org/spreadsheetml/2006/main">
  <dimension ref="A1:E1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155</v>
      </c>
      <c r="B1" s="9" t="s">
        <v>155</v>
      </c>
      <c r="C1" s="9" t="s">
        <v>155</v>
      </c>
      <c r="D1" s="9" t="s">
        <v>155</v>
      </c>
      <c r="E1" s="9" t="s">
        <v>155</v>
      </c>
    </row>
    <row r="2">
      <c r="A2" s="9" t="s">
        <v>155</v>
      </c>
      <c r="B2" s="9" t="s">
        <v>155</v>
      </c>
      <c r="C2" s="9" t="s">
        <v>155</v>
      </c>
      <c r="D2" s="9" t="s">
        <v>155</v>
      </c>
      <c r="E2" s="9" t="s">
        <v>155</v>
      </c>
    </row>
    <row r="4">
      <c r="A4" s="20" t="s">
        <v>308</v>
      </c>
      <c r="B4" s="20" t="s">
        <v>308</v>
      </c>
      <c r="C4" s="20" t="s">
        <v>308</v>
      </c>
      <c r="D4" s="20" t="s">
        <v>308</v>
      </c>
      <c r="E4" s="20" t="s">
        <v>308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302</v>
      </c>
      <c r="D7" s="19" t="s">
        <v>779</v>
      </c>
      <c r="E7" s="19">
        <v>1</v>
      </c>
    </row>
    <row r="8">
      <c r="A8" s="19" t="s">
        <v>346</v>
      </c>
      <c r="B8" s="19" t="s">
        <v>177</v>
      </c>
      <c r="C8" s="19" t="s">
        <v>302</v>
      </c>
      <c r="D8" s="19" t="s">
        <v>780</v>
      </c>
      <c r="E8" s="19">
        <v>1</v>
      </c>
    </row>
    <row r="9">
      <c r="A9" s="19" t="s">
        <v>346</v>
      </c>
      <c r="B9" s="19" t="s">
        <v>177</v>
      </c>
      <c r="C9" s="19" t="s">
        <v>302</v>
      </c>
      <c r="D9" s="19" t="s">
        <v>781</v>
      </c>
      <c r="E9" s="19">
        <v>1</v>
      </c>
    </row>
    <row r="10">
      <c r="A10" s="19" t="s">
        <v>346</v>
      </c>
      <c r="B10" s="19" t="s">
        <v>177</v>
      </c>
      <c r="C10" s="19" t="s">
        <v>302</v>
      </c>
      <c r="D10" s="19" t="s">
        <v>782</v>
      </c>
      <c r="E10" s="19">
        <v>1</v>
      </c>
    </row>
    <row r="11">
      <c r="A11" s="1" t="s">
        <v>170</v>
      </c>
      <c r="B11" s="1" t="s">
        <v>170</v>
      </c>
      <c r="C11" s="1">
        <f>SUBTOTAL(103,Elements134411[Elemento])</f>
      </c>
      <c r="D11" s="1" t="s">
        <v>170</v>
      </c>
      <c r="E11" s="1">
        <f>SUBTOTAL(109,Elements134411[Totais:])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87.xml><?xml version="1.0" encoding="utf-8"?>
<worksheet xmlns:r="http://schemas.openxmlformats.org/officeDocument/2006/relationships" xmlns="http://schemas.openxmlformats.org/spreadsheetml/2006/main">
  <dimension ref="A1:E1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158</v>
      </c>
      <c r="B1" s="9" t="s">
        <v>158</v>
      </c>
      <c r="C1" s="9" t="s">
        <v>158</v>
      </c>
      <c r="D1" s="9" t="s">
        <v>158</v>
      </c>
      <c r="E1" s="9" t="s">
        <v>158</v>
      </c>
    </row>
    <row r="2">
      <c r="A2" s="9" t="s">
        <v>158</v>
      </c>
      <c r="B2" s="9" t="s">
        <v>158</v>
      </c>
      <c r="C2" s="9" t="s">
        <v>158</v>
      </c>
      <c r="D2" s="9" t="s">
        <v>158</v>
      </c>
      <c r="E2" s="9" t="s">
        <v>158</v>
      </c>
    </row>
    <row r="4">
      <c r="A4" s="20" t="s">
        <v>299</v>
      </c>
      <c r="B4" s="20" t="s">
        <v>299</v>
      </c>
      <c r="C4" s="20" t="s">
        <v>299</v>
      </c>
      <c r="D4" s="20" t="s">
        <v>299</v>
      </c>
      <c r="E4" s="20" t="s">
        <v>299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302</v>
      </c>
      <c r="D7" s="19" t="s">
        <v>783</v>
      </c>
      <c r="E7" s="19">
        <v>1</v>
      </c>
    </row>
    <row r="8">
      <c r="A8" s="19" t="s">
        <v>346</v>
      </c>
      <c r="B8" s="19" t="s">
        <v>177</v>
      </c>
      <c r="C8" s="19" t="s">
        <v>302</v>
      </c>
      <c r="D8" s="19" t="s">
        <v>784</v>
      </c>
      <c r="E8" s="19">
        <v>1</v>
      </c>
    </row>
    <row r="9">
      <c r="A9" s="19" t="s">
        <v>346</v>
      </c>
      <c r="B9" s="19" t="s">
        <v>177</v>
      </c>
      <c r="C9" s="19" t="s">
        <v>302</v>
      </c>
      <c r="D9" s="19" t="s">
        <v>785</v>
      </c>
      <c r="E9" s="19">
        <v>1</v>
      </c>
    </row>
    <row r="10">
      <c r="A10" s="19" t="s">
        <v>346</v>
      </c>
      <c r="B10" s="19" t="s">
        <v>177</v>
      </c>
      <c r="C10" s="19" t="s">
        <v>302</v>
      </c>
      <c r="D10" s="19" t="s">
        <v>786</v>
      </c>
      <c r="E10" s="19">
        <v>1</v>
      </c>
    </row>
    <row r="11">
      <c r="A11" s="1" t="s">
        <v>170</v>
      </c>
      <c r="B11" s="1" t="s">
        <v>170</v>
      </c>
      <c r="C11" s="1">
        <f>SUBTOTAL(103,Elements134421[Elemento])</f>
      </c>
      <c r="D11" s="1" t="s">
        <v>170</v>
      </c>
      <c r="E11" s="1">
        <f>SUBTOTAL(109,Elements134421[Totais:])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88.xml><?xml version="1.0" encoding="utf-8"?>
<worksheet xmlns:r="http://schemas.openxmlformats.org/officeDocument/2006/relationships" xmlns="http://schemas.openxmlformats.org/spreadsheetml/2006/main">
  <dimension ref="A1:E30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161</v>
      </c>
      <c r="B1" s="9" t="s">
        <v>161</v>
      </c>
      <c r="C1" s="9" t="s">
        <v>161</v>
      </c>
      <c r="D1" s="9" t="s">
        <v>161</v>
      </c>
      <c r="E1" s="9" t="s">
        <v>161</v>
      </c>
    </row>
    <row r="2">
      <c r="A2" s="9" t="s">
        <v>161</v>
      </c>
      <c r="B2" s="9" t="s">
        <v>161</v>
      </c>
      <c r="C2" s="9" t="s">
        <v>161</v>
      </c>
      <c r="D2" s="9" t="s">
        <v>161</v>
      </c>
      <c r="E2" s="9" t="s">
        <v>161</v>
      </c>
    </row>
    <row r="4">
      <c r="A4" s="20" t="s">
        <v>308</v>
      </c>
      <c r="B4" s="20" t="s">
        <v>308</v>
      </c>
      <c r="C4" s="20" t="s">
        <v>308</v>
      </c>
      <c r="D4" s="20" t="s">
        <v>308</v>
      </c>
      <c r="E4" s="20" t="s">
        <v>308</v>
      </c>
    </row>
    <row r="5">
      <c r="A5" s="25" t="s">
        <v>170</v>
      </c>
      <c r="B5" s="25" t="s">
        <v>170</v>
      </c>
      <c r="C5" s="25" t="s">
        <v>170</v>
      </c>
      <c r="D5" s="25" t="s">
        <v>170</v>
      </c>
      <c r="E5" s="25" t="s">
        <v>170</v>
      </c>
    </row>
    <row r="6">
      <c r="A6" s="18" t="s">
        <v>341</v>
      </c>
      <c r="B6" s="18" t="s">
        <v>342</v>
      </c>
      <c r="C6" s="18" t="s">
        <v>343</v>
      </c>
      <c r="D6" s="18" t="s">
        <v>344</v>
      </c>
      <c r="E6" s="18" t="s">
        <v>345</v>
      </c>
    </row>
    <row r="7">
      <c r="A7" s="19" t="s">
        <v>346</v>
      </c>
      <c r="B7" s="19" t="s">
        <v>177</v>
      </c>
      <c r="C7" s="19" t="s">
        <v>302</v>
      </c>
      <c r="D7" s="19" t="s">
        <v>787</v>
      </c>
      <c r="E7" s="19">
        <v>1</v>
      </c>
    </row>
    <row r="8">
      <c r="A8" s="19" t="s">
        <v>346</v>
      </c>
      <c r="B8" s="19" t="s">
        <v>177</v>
      </c>
      <c r="C8" s="19" t="s">
        <v>302</v>
      </c>
      <c r="D8" s="19" t="s">
        <v>788</v>
      </c>
      <c r="E8" s="19">
        <v>1</v>
      </c>
    </row>
    <row r="9">
      <c r="A9" s="19" t="s">
        <v>346</v>
      </c>
      <c r="B9" s="19" t="s">
        <v>177</v>
      </c>
      <c r="C9" s="19" t="s">
        <v>302</v>
      </c>
      <c r="D9" s="19" t="s">
        <v>789</v>
      </c>
      <c r="E9" s="19">
        <v>1</v>
      </c>
    </row>
    <row r="10">
      <c r="A10" s="19" t="s">
        <v>346</v>
      </c>
      <c r="B10" s="19" t="s">
        <v>177</v>
      </c>
      <c r="C10" s="19" t="s">
        <v>302</v>
      </c>
      <c r="D10" s="19" t="s">
        <v>790</v>
      </c>
      <c r="E10" s="19">
        <v>1</v>
      </c>
    </row>
    <row r="11">
      <c r="A11" s="19" t="s">
        <v>346</v>
      </c>
      <c r="B11" s="19" t="s">
        <v>177</v>
      </c>
      <c r="C11" s="19" t="s">
        <v>302</v>
      </c>
      <c r="D11" s="19" t="s">
        <v>791</v>
      </c>
      <c r="E11" s="19">
        <v>1</v>
      </c>
    </row>
    <row r="12">
      <c r="A12" s="19" t="s">
        <v>346</v>
      </c>
      <c r="B12" s="19" t="s">
        <v>177</v>
      </c>
      <c r="C12" s="19" t="s">
        <v>302</v>
      </c>
      <c r="D12" s="19" t="s">
        <v>792</v>
      </c>
      <c r="E12" s="19">
        <v>1</v>
      </c>
    </row>
    <row r="13">
      <c r="A13" s="19" t="s">
        <v>346</v>
      </c>
      <c r="B13" s="19" t="s">
        <v>177</v>
      </c>
      <c r="C13" s="19" t="s">
        <v>302</v>
      </c>
      <c r="D13" s="19" t="s">
        <v>793</v>
      </c>
      <c r="E13" s="19">
        <v>1</v>
      </c>
    </row>
    <row r="14">
      <c r="A14" s="19" t="s">
        <v>346</v>
      </c>
      <c r="B14" s="19" t="s">
        <v>177</v>
      </c>
      <c r="C14" s="19" t="s">
        <v>302</v>
      </c>
      <c r="D14" s="19" t="s">
        <v>794</v>
      </c>
      <c r="E14" s="19">
        <v>1</v>
      </c>
    </row>
    <row r="15">
      <c r="A15" s="19" t="s">
        <v>346</v>
      </c>
      <c r="B15" s="19" t="s">
        <v>177</v>
      </c>
      <c r="C15" s="19" t="s">
        <v>302</v>
      </c>
      <c r="D15" s="19" t="s">
        <v>795</v>
      </c>
      <c r="E15" s="19">
        <v>1</v>
      </c>
    </row>
    <row r="16">
      <c r="A16" s="19" t="s">
        <v>346</v>
      </c>
      <c r="B16" s="19" t="s">
        <v>177</v>
      </c>
      <c r="C16" s="19" t="s">
        <v>302</v>
      </c>
      <c r="D16" s="19" t="s">
        <v>796</v>
      </c>
      <c r="E16" s="19">
        <v>1</v>
      </c>
    </row>
    <row r="17">
      <c r="A17" s="19" t="s">
        <v>346</v>
      </c>
      <c r="B17" s="19" t="s">
        <v>177</v>
      </c>
      <c r="C17" s="19" t="s">
        <v>302</v>
      </c>
      <c r="D17" s="19" t="s">
        <v>797</v>
      </c>
      <c r="E17" s="19">
        <v>1</v>
      </c>
    </row>
    <row r="18">
      <c r="A18" s="19" t="s">
        <v>346</v>
      </c>
      <c r="B18" s="19" t="s">
        <v>177</v>
      </c>
      <c r="C18" s="19" t="s">
        <v>302</v>
      </c>
      <c r="D18" s="19" t="s">
        <v>798</v>
      </c>
      <c r="E18" s="19">
        <v>1</v>
      </c>
    </row>
    <row r="19">
      <c r="A19" s="19" t="s">
        <v>346</v>
      </c>
      <c r="B19" s="19" t="s">
        <v>177</v>
      </c>
      <c r="C19" s="19" t="s">
        <v>302</v>
      </c>
      <c r="D19" s="19" t="s">
        <v>799</v>
      </c>
      <c r="E19" s="19">
        <v>1</v>
      </c>
    </row>
    <row r="20">
      <c r="A20" s="19" t="s">
        <v>346</v>
      </c>
      <c r="B20" s="19" t="s">
        <v>177</v>
      </c>
      <c r="C20" s="19" t="s">
        <v>302</v>
      </c>
      <c r="D20" s="19" t="s">
        <v>800</v>
      </c>
      <c r="E20" s="19">
        <v>1</v>
      </c>
    </row>
    <row r="21">
      <c r="A21" s="19" t="s">
        <v>346</v>
      </c>
      <c r="B21" s="19" t="s">
        <v>177</v>
      </c>
      <c r="C21" s="19" t="s">
        <v>302</v>
      </c>
      <c r="D21" s="19" t="s">
        <v>801</v>
      </c>
      <c r="E21" s="19">
        <v>1</v>
      </c>
    </row>
    <row r="22">
      <c r="A22" s="19" t="s">
        <v>346</v>
      </c>
      <c r="B22" s="19" t="s">
        <v>177</v>
      </c>
      <c r="C22" s="19" t="s">
        <v>302</v>
      </c>
      <c r="D22" s="19" t="s">
        <v>802</v>
      </c>
      <c r="E22" s="19">
        <v>1</v>
      </c>
    </row>
    <row r="23">
      <c r="A23" s="19" t="s">
        <v>346</v>
      </c>
      <c r="B23" s="19" t="s">
        <v>177</v>
      </c>
      <c r="C23" s="19" t="s">
        <v>302</v>
      </c>
      <c r="D23" s="19" t="s">
        <v>803</v>
      </c>
      <c r="E23" s="19">
        <v>1</v>
      </c>
    </row>
    <row r="24">
      <c r="A24" s="19" t="s">
        <v>346</v>
      </c>
      <c r="B24" s="19" t="s">
        <v>177</v>
      </c>
      <c r="C24" s="19" t="s">
        <v>302</v>
      </c>
      <c r="D24" s="19" t="s">
        <v>804</v>
      </c>
      <c r="E24" s="19">
        <v>1</v>
      </c>
    </row>
    <row r="25">
      <c r="A25" s="19" t="s">
        <v>346</v>
      </c>
      <c r="B25" s="19" t="s">
        <v>177</v>
      </c>
      <c r="C25" s="19" t="s">
        <v>302</v>
      </c>
      <c r="D25" s="19" t="s">
        <v>805</v>
      </c>
      <c r="E25" s="19">
        <v>1</v>
      </c>
    </row>
    <row r="26">
      <c r="A26" s="19" t="s">
        <v>346</v>
      </c>
      <c r="B26" s="19" t="s">
        <v>177</v>
      </c>
      <c r="C26" s="19" t="s">
        <v>302</v>
      </c>
      <c r="D26" s="19" t="s">
        <v>806</v>
      </c>
      <c r="E26" s="19">
        <v>1</v>
      </c>
    </row>
    <row r="27">
      <c r="A27" s="19" t="s">
        <v>346</v>
      </c>
      <c r="B27" s="19" t="s">
        <v>177</v>
      </c>
      <c r="C27" s="19" t="s">
        <v>302</v>
      </c>
      <c r="D27" s="19" t="s">
        <v>807</v>
      </c>
      <c r="E27" s="19">
        <v>1</v>
      </c>
    </row>
    <row r="28">
      <c r="A28" s="19" t="s">
        <v>346</v>
      </c>
      <c r="B28" s="19" t="s">
        <v>177</v>
      </c>
      <c r="C28" s="19" t="s">
        <v>302</v>
      </c>
      <c r="D28" s="19" t="s">
        <v>808</v>
      </c>
      <c r="E28" s="19">
        <v>1</v>
      </c>
    </row>
    <row r="29">
      <c r="A29" s="19" t="s">
        <v>346</v>
      </c>
      <c r="B29" s="19" t="s">
        <v>177</v>
      </c>
      <c r="C29" s="19" t="s">
        <v>302</v>
      </c>
      <c r="D29" s="19" t="s">
        <v>809</v>
      </c>
      <c r="E29" s="19">
        <v>1</v>
      </c>
    </row>
    <row r="30">
      <c r="A30" s="1" t="s">
        <v>170</v>
      </c>
      <c r="B30" s="1" t="s">
        <v>170</v>
      </c>
      <c r="C30" s="1">
        <f>SUBTOTAL(103,Elements134431[Elemento])</f>
      </c>
      <c r="D30" s="1" t="s">
        <v>170</v>
      </c>
      <c r="E30" s="1">
        <f>SUBTOTAL(109,Elements134431[Totais:])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9.xml><?xml version="1.0" encoding="utf-8"?>
<worksheet xmlns:r="http://schemas.openxmlformats.org/officeDocument/2006/relationships" xmlns="http://schemas.openxmlformats.org/spreadsheetml/2006/main">
  <sheetPr>
    <tabColor rgb="FFDFF0D8"/>
  </sheetPr>
  <dimension ref="A1:I29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40</v>
      </c>
      <c r="B2" s="12" t="s">
        <v>41</v>
      </c>
      <c r="C2" s="12" t="s">
        <v>24</v>
      </c>
      <c r="D2" s="12" t="s">
        <v>42</v>
      </c>
      <c r="E2" s="12" t="s">
        <v>16</v>
      </c>
      <c r="F2" s="12" t="s">
        <v>199</v>
      </c>
      <c r="G2" s="12">
        <v>25148.26</v>
      </c>
      <c r="H2" s="12">
        <v>30140.18961</v>
      </c>
      <c r="I2" s="12">
        <v>30140.18961</v>
      </c>
    </row>
    <row r="5">
      <c r="A5" s="16" t="s">
        <v>164</v>
      </c>
      <c r="B5" s="16" t="s">
        <v>164</v>
      </c>
      <c r="C5" s="16" t="s">
        <v>164</v>
      </c>
      <c r="D5" s="16" t="s">
        <v>164</v>
      </c>
      <c r="E5" s="16" t="s">
        <v>164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165</v>
      </c>
      <c r="C7" s="18" t="s">
        <v>166</v>
      </c>
      <c r="D7" s="18" t="s">
        <v>167</v>
      </c>
      <c r="E7" s="18" t="s">
        <v>9</v>
      </c>
    </row>
    <row r="8">
      <c r="A8" s="19">
        <v>1</v>
      </c>
      <c r="B8" s="19" t="s">
        <v>168</v>
      </c>
      <c r="C8" s="19">
        <v>1</v>
      </c>
      <c r="D8" s="19" t="s">
        <v>215</v>
      </c>
      <c r="E8" s="19">
        <v>1</v>
      </c>
    </row>
    <row r="9">
      <c r="A9" s="19" t="s">
        <v>170</v>
      </c>
      <c r="B9" s="19" t="s">
        <v>170</v>
      </c>
      <c r="C9" s="19">
        <f>SUBTOTAL(109,Criteria_Summary13.4.7[Elementos])</f>
      </c>
      <c r="D9" s="19" t="s">
        <v>170</v>
      </c>
      <c r="E9" s="19">
        <f>SUBTOTAL(109,Criteria_Summary13.4.7[Total])</f>
      </c>
    </row>
    <row r="10">
      <c r="A10" s="20" t="s">
        <v>171</v>
      </c>
      <c r="B10" s="20">
        <v>0</v>
      </c>
      <c r="C10" s="21"/>
      <c r="D10" s="21"/>
      <c r="E10" s="20">
        <v>1</v>
      </c>
    </row>
    <row r="13">
      <c r="A13" s="20" t="s">
        <v>215</v>
      </c>
      <c r="B13" s="20" t="s">
        <v>215</v>
      </c>
      <c r="C13" s="20" t="s">
        <v>215</v>
      </c>
      <c r="D13" s="20" t="s">
        <v>215</v>
      </c>
      <c r="E13" s="20" t="s">
        <v>215</v>
      </c>
    </row>
    <row r="14">
      <c r="A14" s="22"/>
      <c r="B14" s="22"/>
      <c r="C14" s="22"/>
      <c r="D14" s="22"/>
      <c r="E14" s="22"/>
    </row>
    <row r="15">
      <c r="A15" s="23" t="s">
        <v>165</v>
      </c>
      <c r="B15" s="23" t="s">
        <v>166</v>
      </c>
      <c r="C15" s="23" t="s">
        <v>172</v>
      </c>
      <c r="D15" s="23" t="s">
        <v>172</v>
      </c>
      <c r="E15" s="23" t="s">
        <v>9</v>
      </c>
    </row>
    <row r="16">
      <c r="A16" s="19" t="s">
        <v>168</v>
      </c>
      <c r="B16" s="19">
        <v>1</v>
      </c>
      <c r="C16" s="19" t="s">
        <v>205</v>
      </c>
      <c r="D16" s="19" t="s">
        <v>205</v>
      </c>
      <c r="E16" s="19">
        <v>1</v>
      </c>
    </row>
    <row r="18">
      <c r="A18" s="24" t="s">
        <v>174</v>
      </c>
      <c r="B18" s="24" t="s">
        <v>174</v>
      </c>
      <c r="C18" s="24" t="s">
        <v>174</v>
      </c>
      <c r="D18" s="24" t="s">
        <v>174</v>
      </c>
      <c r="E18" s="24" t="s">
        <v>174</v>
      </c>
    </row>
    <row r="19">
      <c r="A19" s="23" t="s">
        <v>175</v>
      </c>
      <c r="B19" s="23" t="s">
        <v>175</v>
      </c>
      <c r="C19" s="23" t="s">
        <v>175</v>
      </c>
      <c r="D19" s="23" t="s">
        <v>176</v>
      </c>
      <c r="E19" s="23"/>
    </row>
    <row r="20">
      <c r="A20" s="19"/>
      <c r="B20" s="19"/>
      <c r="C20" s="19"/>
      <c r="D20" s="19" t="s">
        <v>177</v>
      </c>
      <c r="E20" s="19" t="s">
        <v>178</v>
      </c>
    </row>
    <row r="22">
      <c r="A22" s="24" t="s">
        <v>179</v>
      </c>
      <c r="B22" s="24" t="s">
        <v>179</v>
      </c>
      <c r="C22" s="24" t="s">
        <v>179</v>
      </c>
      <c r="D22" s="24" t="s">
        <v>179</v>
      </c>
      <c r="E22" s="24" t="s">
        <v>179</v>
      </c>
    </row>
    <row r="23">
      <c r="A23" s="23" t="s">
        <v>180</v>
      </c>
      <c r="B23" s="23"/>
      <c r="C23" s="23"/>
      <c r="D23" s="23" t="s">
        <v>165</v>
      </c>
      <c r="E23" s="23"/>
    </row>
    <row r="24">
      <c r="A24" s="19" t="s">
        <v>216</v>
      </c>
      <c r="B24" s="19" t="s">
        <v>216</v>
      </c>
      <c r="C24" s="19" t="s">
        <v>216</v>
      </c>
      <c r="D24" s="19" t="s">
        <v>217</v>
      </c>
      <c r="E24" s="19" t="s">
        <v>178</v>
      </c>
    </row>
    <row r="26">
      <c r="A26" s="24" t="s">
        <v>184</v>
      </c>
      <c r="B26" s="24" t="s">
        <v>184</v>
      </c>
      <c r="C26" s="24" t="s">
        <v>184</v>
      </c>
      <c r="D26" s="24" t="s">
        <v>184</v>
      </c>
      <c r="E26" s="24" t="s">
        <v>184</v>
      </c>
    </row>
    <row r="27">
      <c r="A27" s="23" t="s">
        <v>165</v>
      </c>
      <c r="B27" s="23" t="s">
        <v>185</v>
      </c>
      <c r="C27" s="23" t="s">
        <v>186</v>
      </c>
      <c r="D27" s="23" t="s">
        <v>187</v>
      </c>
      <c r="E27" s="23"/>
    </row>
    <row r="28">
      <c r="A28" s="19" t="s">
        <v>165</v>
      </c>
      <c r="B28" s="19" t="s">
        <v>188</v>
      </c>
      <c r="C28" s="19" t="s">
        <v>218</v>
      </c>
      <c r="D28" s="19" t="s">
        <v>4</v>
      </c>
      <c r="E28" s="19" t="s">
        <v>190</v>
      </c>
    </row>
    <row r="29">
      <c r="A29" s="19" t="s">
        <v>212</v>
      </c>
      <c r="B29" s="19" t="s">
        <v>188</v>
      </c>
      <c r="C29" s="19" t="s">
        <v>202</v>
      </c>
      <c r="D29" s="19" t="s">
        <v>219</v>
      </c>
      <c r="E29" s="19" t="s">
        <v>190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